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6" yWindow="996" windowWidth="17136" windowHeight="6456" activeTab="1"/>
  </bookViews>
  <sheets>
    <sheet name="750 " sheetId="9" r:id="rId1"/>
    <sheet name="Parrillada" sheetId="10" r:id="rId2"/>
  </sheets>
  <externalReferences>
    <externalReference r:id="rId3"/>
  </externalReferences>
  <definedNames>
    <definedName name="_xlnm.Print_Area" localSheetId="0">'750 '!$A$1:$F$32</definedName>
    <definedName name="Contactos">[1]Patty!$B$1:$R$81</definedName>
  </definedNames>
  <calcPr calcId="125725"/>
</workbook>
</file>

<file path=xl/calcChain.xml><?xml version="1.0" encoding="utf-8"?>
<calcChain xmlns="http://schemas.openxmlformats.org/spreadsheetml/2006/main">
  <c r="B8" i="9"/>
  <c r="B14" i="10"/>
  <c r="C14" s="1"/>
  <c r="B17"/>
  <c r="B16"/>
  <c r="C15"/>
  <c r="B15"/>
  <c r="D13"/>
  <c r="B13" l="1"/>
  <c r="F13" i="9" l="1"/>
  <c r="F14"/>
  <c r="F27"/>
  <c r="F26"/>
  <c r="F25"/>
  <c r="F20"/>
  <c r="D19"/>
  <c r="F19" s="1"/>
  <c r="F18"/>
  <c r="D18"/>
  <c r="D17"/>
  <c r="F17" s="1"/>
  <c r="F12"/>
  <c r="D12"/>
  <c r="D10"/>
  <c r="F10" s="1"/>
  <c r="D9"/>
  <c r="H19" s="1"/>
  <c r="D8"/>
  <c r="D7"/>
  <c r="F7" s="1"/>
  <c r="F5"/>
  <c r="F4"/>
  <c r="F28" l="1"/>
  <c r="F9"/>
  <c r="I19"/>
  <c r="F8"/>
  <c r="F34" s="1"/>
  <c r="F21" l="1"/>
  <c r="F29" s="1"/>
  <c r="F35"/>
  <c r="F36" s="1"/>
  <c r="F30" l="1"/>
  <c r="F31" s="1"/>
</calcChain>
</file>

<file path=xl/sharedStrings.xml><?xml version="1.0" encoding="utf-8"?>
<sst xmlns="http://schemas.openxmlformats.org/spreadsheetml/2006/main" count="53" uniqueCount="53">
  <si>
    <t>DETALLE DEL SERVICIO</t>
  </si>
  <si>
    <t xml:space="preserve">PRECIO </t>
  </si>
  <si>
    <t>CANT</t>
  </si>
  <si>
    <t>LICOR:</t>
  </si>
  <si>
    <t xml:space="preserve">TOTAL </t>
  </si>
  <si>
    <t xml:space="preserve">Seleccionar </t>
  </si>
  <si>
    <t xml:space="preserve">COSTO </t>
  </si>
  <si>
    <t>CANTIDAD</t>
  </si>
  <si>
    <t>VALOR</t>
  </si>
  <si>
    <t xml:space="preserve">TOTAL ADICIONALES </t>
  </si>
  <si>
    <t xml:space="preserve">LENCERIA Y MENAJE PREMIUM </t>
  </si>
  <si>
    <t>COSTOS ADICIONALES</t>
  </si>
  <si>
    <t xml:space="preserve">TOTAL CON ADICIONALES </t>
  </si>
  <si>
    <t>Modulo Tarima Baja 1,20 A x 2,40 L x 0,60 H mts (Según requerimento grupo Musical)</t>
  </si>
  <si>
    <t>IVA 16%</t>
  </si>
  <si>
    <t>TOTAL EVENTO</t>
  </si>
  <si>
    <r>
      <t>BEBIDAS ILIMITADAS:</t>
    </r>
    <r>
      <rPr>
        <sz val="10"/>
        <rFont val="Maiandra GD"/>
        <family val="2"/>
      </rPr>
      <t xml:space="preserve"> Agua, Limonada natural o Gaseosa </t>
    </r>
  </si>
  <si>
    <r>
      <t xml:space="preserve">DE SALIDA: </t>
    </r>
    <r>
      <rPr>
        <sz val="10"/>
        <rFont val="Maiandra GD"/>
        <family val="2"/>
      </rPr>
      <t xml:space="preserve">Mini Consomé de Pollo al jerez con baguette </t>
    </r>
  </si>
  <si>
    <r>
      <t xml:space="preserve">ADCION A PARRILLADA: </t>
    </r>
    <r>
      <rPr>
        <sz val="10"/>
        <rFont val="Maiandra GD"/>
        <family val="2"/>
      </rPr>
      <t>Mini Morcilla 1 Por Persona</t>
    </r>
  </si>
  <si>
    <r>
      <t>POSTRE:</t>
    </r>
    <r>
      <rPr>
        <sz val="10"/>
        <rFont val="Maiandra GD"/>
        <family val="2"/>
      </rPr>
      <t xml:space="preserve"> Casco de Naranja relleno de arequipe</t>
    </r>
  </si>
  <si>
    <r>
      <t xml:space="preserve">PARRILLADA EMPRESARIAL </t>
    </r>
    <r>
      <rPr>
        <sz val="10"/>
        <rFont val="Maiandra GD"/>
        <family val="2"/>
      </rPr>
      <t>servida a la mesa</t>
    </r>
  </si>
  <si>
    <t>COSTOS EVENTO DE MARIA EUGENIA RAMOS EN DICIEMBRE 10 DE 2016s</t>
  </si>
  <si>
    <t>Cerveza Nacional Aguila o Poker en lata 2 Por invitado</t>
  </si>
  <si>
    <t>Tarima Alta 7.20 x 3.60 x 2 mts</t>
  </si>
  <si>
    <t xml:space="preserve">USO EXCLUSIVO de Instalaciones De 8 horas </t>
  </si>
  <si>
    <t>2 Pm - 10 pm</t>
  </si>
  <si>
    <r>
      <t xml:space="preserve">COCTEL BIENVENIDA </t>
    </r>
    <r>
      <rPr>
        <sz val="10"/>
        <rFont val="Maiandra GD"/>
        <family val="2"/>
      </rPr>
      <t xml:space="preserve"> (Michelada o Mojito)</t>
    </r>
  </si>
  <si>
    <t>Tetrapack aguardiente Nectar Rojo 250 ml</t>
  </si>
  <si>
    <t xml:space="preserve">MESEROS  - BARMAN </t>
  </si>
  <si>
    <t>Montaje de Carpas, sillas y mesas en terrazas de madera</t>
  </si>
  <si>
    <r>
      <t>DE LLEGADA:</t>
    </r>
    <r>
      <rPr>
        <sz val="10"/>
        <rFont val="Maiandra GD"/>
        <family val="2"/>
      </rPr>
      <t xml:space="preserve"> *Empanadita Gourmet 2 Por Persona        </t>
    </r>
  </si>
  <si>
    <t>PICADA 7 PM</t>
  </si>
  <si>
    <t>Incluye: Salones, mesas, sillas, logística, calefacción, 200 parqueos. De 2pm A 10pm</t>
  </si>
  <si>
    <t>COCKTAIL DE BIENVENIDA</t>
  </si>
  <si>
    <t>DE LLEGADA</t>
  </si>
  <si>
    <t>Pollo BBQ</t>
  </si>
  <si>
    <t xml:space="preserve">Lomo de Cerdo </t>
  </si>
  <si>
    <t>Chorizo</t>
  </si>
  <si>
    <t xml:space="preserve">Papita Richie Salada </t>
  </si>
  <si>
    <t>Platano Maduro</t>
  </si>
  <si>
    <t>Guacamole y Aji Casero</t>
  </si>
  <si>
    <t>PICADA 6:00 PM  $5.800</t>
  </si>
  <si>
    <t xml:space="preserve">Chorizitos, Mini Morcilla, Maiz Pira, Cascabeles y Papita Criolla </t>
  </si>
  <si>
    <t xml:space="preserve">Mini Consome de Pollo al Jerez con Baguette </t>
  </si>
  <si>
    <t>MENU PARRILLADA EVENTO DIC. 10 DE 2016s</t>
  </si>
  <si>
    <t>Mojito o Michelada</t>
  </si>
  <si>
    <t xml:space="preserve">Bebidas: Agua, limonada natural o gaseosa </t>
  </si>
  <si>
    <t>2 Empanaditas Gourmet o Croquetas de Carne, Pollo o Queso</t>
  </si>
  <si>
    <t>Queso Campesino con Arequipe</t>
  </si>
  <si>
    <r>
      <t xml:space="preserve">Postre </t>
    </r>
    <r>
      <rPr>
        <sz val="11"/>
        <rFont val="Maiandra GD"/>
        <family val="2"/>
      </rPr>
      <t xml:space="preserve">(Opcional)  </t>
    </r>
    <r>
      <rPr>
        <b/>
        <sz val="11"/>
        <rFont val="Maiandra GD"/>
        <family val="2"/>
      </rPr>
      <t>$2.800</t>
    </r>
  </si>
  <si>
    <t xml:space="preserve">De Salida  $2.400 </t>
  </si>
  <si>
    <t>PARRILLADA EMPRESARIAL (Servida a la Mesa)</t>
  </si>
  <si>
    <t>Carne de Res</t>
  </si>
</sst>
</file>

<file path=xl/styles.xml><?xml version="1.0" encoding="utf-8"?>
<styleSheet xmlns="http://schemas.openxmlformats.org/spreadsheetml/2006/main">
  <numFmts count="1">
    <numFmt numFmtId="164" formatCode="_ [$€]\ * #,##0.00_ ;_ [$€]\ * \-#,##0.00_ ;_ [$€]\ * &quot;-&quot;??_ ;_ @_ "/>
  </numFmts>
  <fonts count="37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name val="Maiandra GD"/>
      <family val="2"/>
    </font>
    <font>
      <b/>
      <sz val="12"/>
      <name val="Maiandra GD"/>
      <family val="2"/>
    </font>
    <font>
      <sz val="12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sz val="10"/>
      <name val="Maiandra GD"/>
      <family val="2"/>
    </font>
    <font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0"/>
      <color indexed="8"/>
      <name val="Maiandra GD"/>
      <family val="2"/>
    </font>
    <font>
      <b/>
      <i/>
      <sz val="10"/>
      <name val="Maiandra GD"/>
      <family val="2"/>
    </font>
    <font>
      <sz val="10"/>
      <color indexed="8"/>
      <name val="Calibri"/>
      <family val="2"/>
    </font>
    <font>
      <b/>
      <i/>
      <sz val="10"/>
      <color indexed="8"/>
      <name val="Maiandra GD"/>
      <family val="2"/>
    </font>
    <font>
      <b/>
      <sz val="13"/>
      <name val="Maiandra GD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b/>
      <sz val="16"/>
      <name val="Arial"/>
      <family val="2"/>
    </font>
    <font>
      <sz val="14"/>
      <name val="Maiandra GD"/>
      <family val="2"/>
    </font>
    <font>
      <i/>
      <sz val="14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164" fontId="4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23" fillId="0" borderId="6" applyNumberFormat="0" applyFill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" fillId="22" borderId="7" applyNumberFormat="0" applyFont="0" applyAlignment="0" applyProtection="0"/>
    <xf numFmtId="0" fontId="24" fillId="20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7" fillId="4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0" fontId="23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22" fillId="7" borderId="1" applyNumberFormat="0" applyAlignment="0" applyProtection="0"/>
    <xf numFmtId="0" fontId="13" fillId="3" borderId="0" applyNumberFormat="0" applyBorder="0" applyAlignment="0" applyProtection="0"/>
    <xf numFmtId="0" fontId="33" fillId="24" borderId="0" applyNumberFormat="0" applyBorder="0" applyAlignment="0" applyProtection="0"/>
    <xf numFmtId="0" fontId="4" fillId="22" borderId="7" applyNumberFormat="0" applyFont="0" applyAlignment="0" applyProtection="0"/>
    <xf numFmtId="0" fontId="24" fillId="20" borderId="8" applyNumberFormat="0" applyAlignment="0" applyProtection="0"/>
    <xf numFmtId="0" fontId="2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</cellStyleXfs>
  <cellXfs count="48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9" fillId="23" borderId="0" xfId="0" applyNumberFormat="1" applyFont="1" applyFill="1" applyBorder="1" applyAlignment="1">
      <alignment vertical="center"/>
    </xf>
    <xf numFmtId="0" fontId="10" fillId="23" borderId="0" xfId="0" applyFont="1" applyFill="1" applyBorder="1"/>
    <xf numFmtId="0" fontId="10" fillId="23" borderId="0" xfId="0" applyFont="1" applyFill="1" applyBorder="1" applyAlignment="1">
      <alignment horizontal="center" vertical="center"/>
    </xf>
    <xf numFmtId="0" fontId="9" fillId="23" borderId="0" xfId="0" applyFont="1" applyFill="1" applyBorder="1" applyAlignment="1">
      <alignment horizontal="center" vertical="center"/>
    </xf>
    <xf numFmtId="3" fontId="10" fillId="23" borderId="0" xfId="0" applyNumberFormat="1" applyFont="1" applyFill="1" applyBorder="1" applyProtection="1"/>
    <xf numFmtId="0" fontId="9" fillId="23" borderId="0" xfId="0" applyFont="1" applyFill="1" applyBorder="1" applyProtection="1"/>
    <xf numFmtId="3" fontId="10" fillId="23" borderId="0" xfId="0" applyNumberFormat="1" applyFont="1" applyFill="1" applyBorder="1" applyAlignment="1">
      <alignment horizontal="center" vertical="center"/>
    </xf>
    <xf numFmtId="3" fontId="10" fillId="23" borderId="0" xfId="0" applyNumberFormat="1" applyFont="1" applyFill="1" applyBorder="1" applyAlignment="1">
      <alignment vertical="center"/>
    </xf>
    <xf numFmtId="0" fontId="4" fillId="23" borderId="0" xfId="0" applyFont="1" applyFill="1" applyBorder="1"/>
    <xf numFmtId="0" fontId="10" fillId="23" borderId="0" xfId="0" applyNumberFormat="1" applyFont="1" applyFill="1" applyBorder="1" applyAlignment="1">
      <alignment horizontal="center" vertical="center"/>
    </xf>
    <xf numFmtId="3" fontId="7" fillId="23" borderId="0" xfId="0" applyNumberFormat="1" applyFont="1" applyFill="1" applyBorder="1" applyAlignment="1">
      <alignment vertical="center"/>
    </xf>
    <xf numFmtId="0" fontId="7" fillId="23" borderId="0" xfId="0" applyNumberFormat="1" applyFont="1" applyFill="1" applyBorder="1" applyAlignment="1">
      <alignment horizontal="center" vertical="center"/>
    </xf>
    <xf numFmtId="3" fontId="6" fillId="23" borderId="0" xfId="0" applyNumberFormat="1" applyFont="1" applyFill="1" applyBorder="1" applyAlignment="1">
      <alignment horizontal="center" vertical="center"/>
    </xf>
    <xf numFmtId="3" fontId="6" fillId="23" borderId="0" xfId="0" applyNumberFormat="1" applyFont="1" applyFill="1" applyBorder="1" applyAlignment="1">
      <alignment vertical="center"/>
    </xf>
    <xf numFmtId="0" fontId="6" fillId="23" borderId="0" xfId="0" applyNumberFormat="1" applyFont="1" applyFill="1" applyBorder="1" applyAlignment="1">
      <alignment horizontal="center" vertical="center"/>
    </xf>
    <xf numFmtId="0" fontId="29" fillId="23" borderId="0" xfId="0" applyFont="1" applyFill="1" applyBorder="1"/>
    <xf numFmtId="0" fontId="30" fillId="23" borderId="0" xfId="0" applyFont="1" applyFill="1" applyBorder="1" applyAlignment="1">
      <alignment horizontal="right"/>
    </xf>
    <xf numFmtId="0" fontId="31" fillId="23" borderId="0" xfId="0" applyFont="1" applyFill="1" applyBorder="1" applyAlignment="1">
      <alignment horizontal="center" vertical="center"/>
    </xf>
    <xf numFmtId="0" fontId="7" fillId="23" borderId="0" xfId="0" applyNumberFormat="1" applyFont="1" applyFill="1" applyBorder="1" applyAlignment="1">
      <alignment vertical="center"/>
    </xf>
    <xf numFmtId="0" fontId="0" fillId="0" borderId="0" xfId="0" applyBorder="1"/>
    <xf numFmtId="14" fontId="10" fillId="23" borderId="0" xfId="0" applyNumberFormat="1" applyFont="1" applyFill="1" applyBorder="1" applyAlignment="1">
      <alignment horizontal="center" vertical="center"/>
    </xf>
    <xf numFmtId="3" fontId="27" fillId="23" borderId="0" xfId="0" applyNumberFormat="1" applyFont="1" applyFill="1" applyBorder="1"/>
    <xf numFmtId="3" fontId="27" fillId="23" borderId="9" xfId="0" applyNumberFormat="1" applyFont="1" applyFill="1" applyBorder="1"/>
    <xf numFmtId="3" fontId="27" fillId="23" borderId="11" xfId="0" applyNumberFormat="1" applyFont="1" applyFill="1" applyBorder="1"/>
    <xf numFmtId="3" fontId="10" fillId="23" borderId="10" xfId="0" applyNumberFormat="1" applyFont="1" applyFill="1" applyBorder="1" applyAlignment="1">
      <alignment vertical="center"/>
    </xf>
    <xf numFmtId="0" fontId="9" fillId="23" borderId="0" xfId="0" applyFont="1" applyFill="1" applyBorder="1"/>
    <xf numFmtId="0" fontId="9" fillId="23" borderId="0" xfId="0" applyFont="1" applyFill="1" applyBorder="1" applyAlignment="1">
      <alignment horizontal="center"/>
    </xf>
    <xf numFmtId="0" fontId="28" fillId="23" borderId="0" xfId="0" applyFont="1" applyFill="1" applyBorder="1" applyAlignment="1">
      <alignment horizontal="right" vertical="center"/>
    </xf>
    <xf numFmtId="0" fontId="9" fillId="23" borderId="0" xfId="0" applyFont="1" applyFill="1" applyBorder="1" applyAlignment="1">
      <alignment horizontal="right" vertical="center"/>
    </xf>
    <xf numFmtId="0" fontId="6" fillId="23" borderId="0" xfId="0" applyFont="1" applyFill="1" applyBorder="1" applyAlignment="1">
      <alignment horizontal="center"/>
    </xf>
    <xf numFmtId="0" fontId="7" fillId="23" borderId="0" xfId="0" applyFont="1" applyFill="1" applyBorder="1" applyAlignment="1">
      <alignment horizontal="center"/>
    </xf>
    <xf numFmtId="0" fontId="7" fillId="23" borderId="0" xfId="0" applyFont="1" applyFill="1" applyBorder="1" applyAlignment="1"/>
    <xf numFmtId="0" fontId="5" fillId="0" borderId="0" xfId="0" applyFont="1" applyBorder="1" applyAlignment="1">
      <alignment vertical="center"/>
    </xf>
    <xf numFmtId="3" fontId="0" fillId="0" borderId="0" xfId="0" applyNumberFormat="1" applyBorder="1"/>
    <xf numFmtId="0" fontId="11" fillId="0" borderId="0" xfId="0" applyFont="1" applyAlignment="1">
      <alignment vertical="center"/>
    </xf>
    <xf numFmtId="0" fontId="34" fillId="0" borderId="0" xfId="94" applyFont="1" applyAlignment="1">
      <alignment horizontal="centerContinuous" vertical="center"/>
    </xf>
    <xf numFmtId="0" fontId="4" fillId="0" borderId="0" xfId="94"/>
    <xf numFmtId="0" fontId="5" fillId="0" borderId="0" xfId="94" applyFont="1" applyAlignment="1">
      <alignment horizontal="centerContinuous" vertical="center"/>
    </xf>
    <xf numFmtId="0" fontId="35" fillId="0" borderId="0" xfId="94" applyFont="1" applyAlignment="1">
      <alignment horizontal="centerContinuous" vertical="center"/>
    </xf>
    <xf numFmtId="0" fontId="35" fillId="0" borderId="0" xfId="39" applyFont="1" applyAlignment="1">
      <alignment horizontal="centerContinuous" vertical="center"/>
    </xf>
    <xf numFmtId="0" fontId="35" fillId="0" borderId="0" xfId="95" applyFont="1" applyAlignment="1">
      <alignment horizontal="centerContinuous" vertical="center"/>
    </xf>
    <xf numFmtId="3" fontId="4" fillId="0" borderId="0" xfId="94" applyNumberFormat="1"/>
    <xf numFmtId="0" fontId="36" fillId="0" borderId="0" xfId="94" applyFont="1" applyAlignment="1">
      <alignment horizontal="centerContinuous" vertical="center"/>
    </xf>
    <xf numFmtId="0" fontId="4" fillId="0" borderId="0" xfId="94" applyBorder="1"/>
    <xf numFmtId="0" fontId="31" fillId="23" borderId="0" xfId="0" applyFont="1" applyFill="1" applyBorder="1" applyAlignment="1">
      <alignment horizontal="center" vertical="center"/>
    </xf>
  </cellXfs>
  <cellStyles count="9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1"/>
    <cellStyle name="20% - Énfasis2 2" xfId="52"/>
    <cellStyle name="20% - Énfasis3 2" xfId="53"/>
    <cellStyle name="20% - Énfasis4 2" xfId="54"/>
    <cellStyle name="20% - Énfasis5 2" xfId="55"/>
    <cellStyle name="20% - Énfasis6 2" xfId="5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7"/>
    <cellStyle name="40% - Énfasis2 2" xfId="58"/>
    <cellStyle name="40% - Énfasis3 2" xfId="59"/>
    <cellStyle name="40% - Énfasis4 2" xfId="60"/>
    <cellStyle name="40% - Énfasis5 2" xfId="61"/>
    <cellStyle name="40% - Énfasis6 2" xfId="6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3"/>
    <cellStyle name="60% - Énfasis2 2" xfId="64"/>
    <cellStyle name="60% - Énfasis3 2" xfId="65"/>
    <cellStyle name="60% - Énfasis4 2" xfId="66"/>
    <cellStyle name="60% - Énfasis5 2" xfId="67"/>
    <cellStyle name="60% - Énfasis6 2" xfId="6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9"/>
    <cellStyle name="Calculation" xfId="26"/>
    <cellStyle name="Cálculo 2" xfId="70"/>
    <cellStyle name="Celda de comprobación 2" xfId="71"/>
    <cellStyle name="Celda vinculada 2" xfId="72"/>
    <cellStyle name="Check Cell" xfId="27"/>
    <cellStyle name="Encabezado 4 2" xfId="73"/>
    <cellStyle name="Énfasis1 2" xfId="74"/>
    <cellStyle name="Énfasis2 2" xfId="75"/>
    <cellStyle name="Énfasis3 2" xfId="76"/>
    <cellStyle name="Énfasis4 2" xfId="77"/>
    <cellStyle name="Énfasis5 2" xfId="78"/>
    <cellStyle name="Énfasis6 2" xfId="79"/>
    <cellStyle name="Entrada 2" xfId="80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ipervínculo 2" xfId="35"/>
    <cellStyle name="Incorrecto 2" xfId="81"/>
    <cellStyle name="Input" xfId="36"/>
    <cellStyle name="Linked Cell" xfId="37"/>
    <cellStyle name="Neutral 2" xfId="82"/>
    <cellStyle name="Normal" xfId="0" builtinId="0"/>
    <cellStyle name="Normal 2" xfId="38"/>
    <cellStyle name="Normal 2 2" xfId="39"/>
    <cellStyle name="Normal 2 3" xfId="40"/>
    <cellStyle name="Normal 2 4" xfId="41"/>
    <cellStyle name="Normal 3" xfId="42"/>
    <cellStyle name="Normal 3 2" xfId="43"/>
    <cellStyle name="Normal 4" xfId="44"/>
    <cellStyle name="Normal 4 2" xfId="50"/>
    <cellStyle name="Normal 4 3" xfId="93"/>
    <cellStyle name="Normal 4 4" xfId="49"/>
    <cellStyle name="Normal 5" xfId="92"/>
    <cellStyle name="Normal_MenusFiesta_CarBotDic2x550v" xfId="94"/>
    <cellStyle name="Normal_Pasabocas_PrecioPasabocas 2" xfId="95"/>
    <cellStyle name="Notas 2" xfId="83"/>
    <cellStyle name="Note" xfId="45"/>
    <cellStyle name="Output" xfId="46"/>
    <cellStyle name="Salida 2" xfId="84"/>
    <cellStyle name="Texto de advertencia 2" xfId="85"/>
    <cellStyle name="Texto explicativo 2" xfId="86"/>
    <cellStyle name="Title" xfId="47"/>
    <cellStyle name="Título 1 2" xfId="87"/>
    <cellStyle name="Título 2 2" xfId="88"/>
    <cellStyle name="Título 3 2" xfId="89"/>
    <cellStyle name="Título 4" xfId="90"/>
    <cellStyle name="Total 2" xfId="91"/>
    <cellStyle name="Warning Text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 xml:space="preserve">
Martha Abdalah.
2495080 o mi cel 315 3390736
Dirección Calle78 no 10 -31 casa No 4
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 xml:space="preserve">
</v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 xml:space="preserve"> &lt;&lt;ole0.bmp&gt;&gt;  (310) 239-7427
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
Calle 72 No 7-82 of 502.
felinico@cable.net.co
Cr 4 114A-80 Apto 602
COLOMBIA - Distrito Capital, Bogotá
Teléfono:(57) (1) 6122139
casa 6190642 -6122139
311 491 0940 y el teléfono de la casa es 6122139 
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 xml:space="preserve">
</v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 xml:space="preserve">Diana
Luz María 
(574) 511-5516  Directo 574-510-8653    011574 5108969
5745108653
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 xml:space="preserve">Fedesarrollo
Teléfonos: (571) 312 5300 / (571) 530 37 17 - Fax: (571) 212 6073
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 xml:space="preserve">Eulalia María	Arboleda de Montes 	Presidente	Carrera 7 No. 77-65 Torre Colmena	Bogotá D.C.	3138000 - 3215000	
Directo: 011-571-313-7195
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 xml:space="preserve">
</v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
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
LUCIA BOTERO
BANCO DE BOGOTA
CRA 13 # 26-45 ENTREPISO
BOGOTA, CUNDINAMARCA
Colombia
(571) 444-1060 ext 3610 o 3567 ext 3501 
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 xml:space="preserve">
</v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
5920612 Directo 
Marta 
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 xml:space="preserve">	&gt; -  Vicepresidente Ejecutivo  
	&gt;    Dr. Alvaro Carrillo - A cargo de toda la unidad de Consumo
	&gt;    acarrillo@davivienda.com &lt;mailto:acarrillo@davivienda.com&gt; 
	&gt;    Carrera 7 No. 73-47 Piso 11
&gt;    Telèfono 3468015
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 xml:space="preserve">José María, estos son los datos de Roberto Cocheteux de Colsanitas
Tel 571  6466070/  646 60 60 ext 1201
Yo los llevo por si acaso
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 xml:space="preserve">
</v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 xml:space="preserve">hjrcuellar@hotmail.com
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
3102500791 celular Marcela  
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 xml:space="preserve">510 8633  teléfono directo
direct 510-8633
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
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
	&gt;    Camila Forero - encargada de las tarjetas de crèdito genèricas y lìneas
	&gt; de consumo
	&gt;    cforerop@davivienda.com &lt;mailto:cforerop@davivienda.com&gt;
	&gt;    Carrera 7 No. 31-10 Piso 20
&gt;    Telèfono 3300000 Ext. 5215
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
cbaracaldo@davivienda.com
Directo 011-571 2851021
Fax: 011-571 2876908 
Asistente:  Consuelo  Fax 011- 571- 2876908 Directo 2851021
Directo 011-571 2851021
Fax: 011-571 2876908 
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 xml:space="preserve"> &lt;&lt;Orlando Garcia's Birthday&gt;&gt; 
314 359 02 54
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 xml:space="preserve">
------------
From:	Bruno, Jennifer (McGowan)
Sent:	Friday, June 03, 2005 12:19 PM
To:	Lasprilla, Patricia; Perez-Galindo, Salvador
Subject:	FW: Camilo Granada June 9th
FYI
-----Original Message-----
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 xml:space="preserve">Martha Heredia - Banco Popular
fax 011-571-3395500 ext 4356
Sandra secretaria
martha_heredia@bancopopular.com.co
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 xml:space="preserve">Estela
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
	&gt;    Ana Marìa Huertas Ceballos - maneja todo el tema de Comercios
	&gt;    ahuertas@davivienda.com.co &lt;mailto:ahuertas@davivienda.com.co&gt;
	&gt;    Carrera 7 No. 73-47 Piso 11
&gt;    Telèfono 6069000 Ext. 3347 - 3370
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 xml:space="preserve">cel 310   o 315   2996191
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 xml:space="preserve">3383396 - 3380822
Calle 36 # 7-47 Piso 
Bogotá, D. C
Colombia
María Teresa Perdomo
Mperdomo@bancodebogota.com.co
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 xml:space="preserve">&lt;&lt;Gustavo Leaño's Birthday&gt;&gt; 11573108664423
apto 6556360
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 xml:space="preserve">
Se reconoce como la oficina de  Gómez-Pinzón .
Con otros abogados que son Linares-Samper-Suárez-Villamil
El abogado de la oficina que conocí,  se llama:
Alejandro Linares. 
Tel es 571-319-2900 / 5713107055
Cra 9 No 73’24 Piso 3
Bogotá Colombia
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 xml:space="preserve">Beatriz Marulanda de Garcia
Marulanda Consultores
Calle 67 No 4A - 67
Tel 571-2551598 / 571-6700857
Fax 571-2551587
Bogotá Colombia
Correo electrónico: marulandaconsult@etb.net.co
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 xml:space="preserve">
</v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 xml:space="preserve">2846426   fax 
3418500  tel directo.
0115713418500 
 311 2548062
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 xml:space="preserve">mary luz asistente
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 xml:space="preserve">
Asistente:	(571) 343-1372
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 xml:space="preserve">
</v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 xml:space="preserve">
Sus datos: Martha Pedraza Rueda
Vicepresidente Financiera Aviatur
vfinanciera@aviatur.com.co
tel 011-571-3120489   ó  3120492
dirección: Calle 71 No 5 - 97 piso 7
Casa: Transv 1era No 84A - 89 Apto 601
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 xml:space="preserve">Perdomo Maldonado	Presidente	Carrera 7 No. 24-89 Piso 10	Bogotá D.C.	3386300-3386161	
Emilia moram@colpatria.com
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 xml:space="preserve">Directo (571) 2419536
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 xml:space="preserve">directo 011-574-510-8655
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 xml:space="preserve">Asistente:	Diana González	dmgonzalez@davivienda.com
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 xml:space="preserve">3137195 presidencia
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 xml:space="preserve">
</v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 xml:space="preserve">Ana Margarita Rodríguez Posada
Directora de Mercadeo
Televideo
Tel: (571) 254 4888
Fax: (571) 212 5857
Cel: (57) 312 306 4918 
www.televideo.com.co
mrodriguez@televideo.com.co
Cel: (57) 310 696 6782
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 xml:space="preserve">ANA MARIA ROJAS QUIROGA
Cards- Product Manager
Direct line: 3 25 00 14
CITIBANK
Bogotá - Colombia
 María Clara Gonzalez.
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 xml:space="preserve">Asistente:  Sandra 
(571) 444-1060 ext 1490
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zoomScaleNormal="100" zoomScaleSheetLayoutView="100" workbookViewId="0">
      <selection activeCell="J30" sqref="J30"/>
    </sheetView>
  </sheetViews>
  <sheetFormatPr baseColWidth="10" defaultColWidth="9.6640625" defaultRowHeight="17.25" customHeight="1"/>
  <cols>
    <col min="1" max="1" width="77" style="22" customWidth="1"/>
    <col min="2" max="2" width="13.44140625" customWidth="1"/>
    <col min="3" max="3" width="0.88671875" hidden="1" customWidth="1"/>
    <col min="4" max="4" width="13.44140625" customWidth="1"/>
    <col min="5" max="5" width="0" hidden="1" customWidth="1"/>
    <col min="6" max="6" width="13.44140625" style="22" customWidth="1"/>
    <col min="7" max="9" width="0" hidden="1" customWidth="1"/>
    <col min="10" max="10" width="16.33203125" customWidth="1"/>
  </cols>
  <sheetData>
    <row r="1" spans="1:10" s="22" customFormat="1" ht="17.25" customHeight="1">
      <c r="A1" s="47" t="s">
        <v>21</v>
      </c>
      <c r="B1" s="47"/>
      <c r="C1" s="47"/>
      <c r="D1" s="47"/>
      <c r="E1" s="47"/>
      <c r="F1" s="47"/>
      <c r="G1" s="35"/>
      <c r="H1" s="35"/>
      <c r="I1" s="35"/>
    </row>
    <row r="2" spans="1:10" s="22" customFormat="1" ht="17.25" customHeight="1">
      <c r="A2" s="28"/>
      <c r="B2" s="4"/>
      <c r="C2" s="4"/>
      <c r="D2" s="4"/>
      <c r="E2" s="4"/>
      <c r="F2" s="4"/>
    </row>
    <row r="3" spans="1:10" s="22" customFormat="1" ht="17.25" customHeight="1">
      <c r="A3" s="20" t="s">
        <v>0</v>
      </c>
      <c r="B3" s="20" t="s">
        <v>1</v>
      </c>
      <c r="C3" s="20"/>
      <c r="D3" s="20" t="s">
        <v>2</v>
      </c>
      <c r="E3" s="20"/>
      <c r="F3" s="20">
        <v>750</v>
      </c>
    </row>
    <row r="4" spans="1:10" s="22" customFormat="1" ht="17.25" customHeight="1">
      <c r="A4" s="6"/>
      <c r="B4" s="5" t="s">
        <v>25</v>
      </c>
      <c r="C4" s="6"/>
      <c r="D4" s="6"/>
      <c r="E4" s="6"/>
      <c r="F4" s="23">
        <f ca="1">TODAY()</f>
        <v>42562</v>
      </c>
    </row>
    <row r="5" spans="1:10" s="22" customFormat="1" ht="17.25" customHeight="1">
      <c r="A5" s="8" t="s">
        <v>24</v>
      </c>
      <c r="B5" s="7">
        <v>3800000</v>
      </c>
      <c r="C5" s="8"/>
      <c r="D5" s="9">
        <v>1</v>
      </c>
      <c r="E5" s="9"/>
      <c r="F5" s="10">
        <f>+B5*D5</f>
        <v>3800000</v>
      </c>
    </row>
    <row r="6" spans="1:10" s="22" customFormat="1" ht="17.25" customHeight="1">
      <c r="A6" s="4" t="s">
        <v>32</v>
      </c>
      <c r="B6" s="10"/>
      <c r="C6" s="10"/>
      <c r="D6" s="9"/>
      <c r="E6" s="9"/>
      <c r="F6" s="10"/>
    </row>
    <row r="7" spans="1:10" s="22" customFormat="1" ht="17.25" customHeight="1">
      <c r="A7" s="28" t="s">
        <v>26</v>
      </c>
      <c r="B7" s="10">
        <v>4400</v>
      </c>
      <c r="C7" s="10"/>
      <c r="D7" s="9">
        <f>F3</f>
        <v>750</v>
      </c>
      <c r="E7" s="9"/>
      <c r="F7" s="10">
        <f>B7*D7</f>
        <v>3300000</v>
      </c>
    </row>
    <row r="8" spans="1:10" s="22" customFormat="1" ht="17.25" customHeight="1">
      <c r="A8" s="28" t="s">
        <v>30</v>
      </c>
      <c r="B8" s="10">
        <f>3480</f>
        <v>3480</v>
      </c>
      <c r="C8" s="10"/>
      <c r="D8" s="9">
        <f>F3</f>
        <v>750</v>
      </c>
      <c r="E8" s="9"/>
      <c r="F8" s="10">
        <f>B8*D8</f>
        <v>2610000</v>
      </c>
    </row>
    <row r="9" spans="1:10" s="22" customFormat="1" ht="17.25" customHeight="1">
      <c r="A9" s="28" t="s">
        <v>16</v>
      </c>
      <c r="B9" s="10">
        <v>5800</v>
      </c>
      <c r="C9" s="10"/>
      <c r="D9" s="9">
        <f>F3</f>
        <v>750</v>
      </c>
      <c r="E9" s="9"/>
      <c r="F9" s="10">
        <f t="shared" ref="F9:F14" si="0">D9*B9</f>
        <v>4350000</v>
      </c>
    </row>
    <row r="10" spans="1:10" s="22" customFormat="1" ht="17.25" customHeight="1">
      <c r="A10" s="28" t="s">
        <v>20</v>
      </c>
      <c r="B10" s="10">
        <v>26900</v>
      </c>
      <c r="C10" s="10"/>
      <c r="D10" s="9">
        <f>F3</f>
        <v>750</v>
      </c>
      <c r="E10" s="9"/>
      <c r="F10" s="10">
        <f t="shared" si="0"/>
        <v>20175000</v>
      </c>
    </row>
    <row r="11" spans="1:10" s="22" customFormat="1" ht="17.25" hidden="1" customHeight="1">
      <c r="A11" s="28" t="s">
        <v>18</v>
      </c>
      <c r="B11" s="10">
        <v>1400</v>
      </c>
      <c r="C11" s="10"/>
      <c r="D11" s="9"/>
      <c r="E11" s="9"/>
      <c r="F11" s="10"/>
    </row>
    <row r="12" spans="1:10" s="22" customFormat="1" ht="17.25" customHeight="1">
      <c r="A12" s="28" t="s">
        <v>31</v>
      </c>
      <c r="B12" s="10">
        <v>5800</v>
      </c>
      <c r="C12" s="10"/>
      <c r="D12" s="9">
        <f>F3</f>
        <v>750</v>
      </c>
      <c r="E12" s="9"/>
      <c r="F12" s="10">
        <f t="shared" si="0"/>
        <v>4350000</v>
      </c>
      <c r="J12" s="36"/>
    </row>
    <row r="13" spans="1:10" s="22" customFormat="1" ht="17.25" hidden="1" customHeight="1">
      <c r="A13" s="28" t="s">
        <v>19</v>
      </c>
      <c r="B13" s="10">
        <v>2400</v>
      </c>
      <c r="C13" s="10"/>
      <c r="D13" s="9"/>
      <c r="E13" s="9"/>
      <c r="F13" s="10">
        <f t="shared" si="0"/>
        <v>0</v>
      </c>
    </row>
    <row r="14" spans="1:10" s="22" customFormat="1" ht="17.25" customHeight="1">
      <c r="A14" s="28" t="s">
        <v>17</v>
      </c>
      <c r="B14" s="10">
        <v>2400</v>
      </c>
      <c r="C14" s="10"/>
      <c r="D14" s="9"/>
      <c r="E14" s="9"/>
      <c r="F14" s="10">
        <f t="shared" si="0"/>
        <v>0</v>
      </c>
    </row>
    <row r="15" spans="1:10" ht="17.25" customHeight="1">
      <c r="A15" s="28"/>
      <c r="B15" s="10"/>
      <c r="C15" s="10"/>
      <c r="D15" s="9"/>
      <c r="E15" s="9"/>
      <c r="F15" s="10"/>
    </row>
    <row r="16" spans="1:10" ht="17.25" customHeight="1">
      <c r="A16" s="29" t="s">
        <v>3</v>
      </c>
      <c r="B16" s="11"/>
      <c r="C16" s="11"/>
      <c r="D16" s="9"/>
      <c r="E16" s="11"/>
      <c r="F16" s="10"/>
    </row>
    <row r="17" spans="1:10" ht="17.25" customHeight="1">
      <c r="A17" s="4" t="s">
        <v>27</v>
      </c>
      <c r="B17" s="10">
        <v>18900</v>
      </c>
      <c r="C17" s="10"/>
      <c r="D17" s="9">
        <f>+F3</f>
        <v>750</v>
      </c>
      <c r="E17" s="12"/>
      <c r="F17" s="10">
        <f>D17*B17</f>
        <v>14175000</v>
      </c>
      <c r="H17" s="1"/>
      <c r="I17" s="1"/>
    </row>
    <row r="18" spans="1:10" ht="17.25" customHeight="1">
      <c r="A18" s="4" t="s">
        <v>22</v>
      </c>
      <c r="B18" s="10">
        <v>4300</v>
      </c>
      <c r="C18" s="10"/>
      <c r="D18" s="9">
        <f>+F3*2</f>
        <v>1500</v>
      </c>
      <c r="E18" s="12"/>
      <c r="F18" s="10">
        <f>D18*B18</f>
        <v>6450000</v>
      </c>
      <c r="H18" s="1"/>
      <c r="I18" s="1"/>
    </row>
    <row r="19" spans="1:10" ht="17.25" customHeight="1">
      <c r="A19" s="28" t="s">
        <v>10</v>
      </c>
      <c r="B19" s="10">
        <v>7500</v>
      </c>
      <c r="C19" s="10"/>
      <c r="D19" s="9">
        <f>F3</f>
        <v>750</v>
      </c>
      <c r="E19" s="12"/>
      <c r="F19" s="10">
        <f>D19*B19</f>
        <v>5625000</v>
      </c>
      <c r="H19" s="1">
        <f>D9/8</f>
        <v>93.75</v>
      </c>
      <c r="I19" s="1">
        <f>(D9/8)+1</f>
        <v>94.75</v>
      </c>
    </row>
    <row r="20" spans="1:10" ht="17.25" customHeight="1" thickBot="1">
      <c r="A20" s="28" t="s">
        <v>28</v>
      </c>
      <c r="B20" s="10">
        <v>90000</v>
      </c>
      <c r="C20" s="10"/>
      <c r="D20" s="9">
        <v>44</v>
      </c>
      <c r="E20" s="12"/>
      <c r="F20" s="27">
        <f>D20*B20</f>
        <v>3960000</v>
      </c>
      <c r="J20" s="2"/>
    </row>
    <row r="21" spans="1:10" ht="17.25" customHeight="1" thickTop="1">
      <c r="A21" s="30" t="s">
        <v>4</v>
      </c>
      <c r="B21" s="10"/>
      <c r="C21" s="10"/>
      <c r="D21" s="12"/>
      <c r="E21" s="12"/>
      <c r="F21" s="3">
        <f>SUM(F5:F20)</f>
        <v>68795000</v>
      </c>
    </row>
    <row r="22" spans="1:10" ht="17.25" customHeight="1">
      <c r="A22" s="31"/>
      <c r="B22" s="10"/>
      <c r="C22" s="10"/>
      <c r="D22" s="12"/>
      <c r="E22" s="12"/>
      <c r="F22" s="3"/>
    </row>
    <row r="23" spans="1:10" ht="17.25" customHeight="1">
      <c r="A23" s="32" t="s">
        <v>11</v>
      </c>
      <c r="B23" s="13"/>
      <c r="C23" s="13"/>
      <c r="D23" s="14"/>
      <c r="E23" s="14"/>
      <c r="F23" s="13"/>
    </row>
    <row r="24" spans="1:10" ht="17.25" customHeight="1">
      <c r="A24" s="33" t="s">
        <v>5</v>
      </c>
      <c r="B24" s="15" t="s">
        <v>6</v>
      </c>
      <c r="C24" s="16"/>
      <c r="D24" s="17" t="s">
        <v>7</v>
      </c>
      <c r="E24" s="17"/>
      <c r="F24" s="15" t="s">
        <v>8</v>
      </c>
    </row>
    <row r="25" spans="1:10" ht="17.25" customHeight="1">
      <c r="A25" s="34" t="s">
        <v>23</v>
      </c>
      <c r="B25" s="10">
        <v>1300000</v>
      </c>
      <c r="C25" s="16"/>
      <c r="D25" s="9">
        <v>1</v>
      </c>
      <c r="E25" s="21"/>
      <c r="F25" s="10">
        <f>+B25*D25</f>
        <v>1300000</v>
      </c>
    </row>
    <row r="26" spans="1:10" ht="17.25" customHeight="1">
      <c r="A26" s="4" t="s">
        <v>13</v>
      </c>
      <c r="B26" s="10">
        <v>65000</v>
      </c>
      <c r="C26" s="10"/>
      <c r="D26" s="9"/>
      <c r="E26" s="12"/>
      <c r="F26" s="10">
        <f>D26*B26</f>
        <v>0</v>
      </c>
    </row>
    <row r="27" spans="1:10" ht="17.25" customHeight="1" thickBot="1">
      <c r="A27" s="37" t="s">
        <v>29</v>
      </c>
      <c r="B27" s="10">
        <v>2200000</v>
      </c>
      <c r="C27" s="16"/>
      <c r="D27" s="9">
        <v>1</v>
      </c>
      <c r="E27" s="21"/>
      <c r="F27" s="10">
        <f>+B27*D27</f>
        <v>2200000</v>
      </c>
    </row>
    <row r="28" spans="1:10" ht="17.25" customHeight="1" thickTop="1" thickBot="1">
      <c r="A28" s="30" t="s">
        <v>9</v>
      </c>
      <c r="B28" s="18"/>
      <c r="C28" s="18"/>
      <c r="D28" s="18"/>
      <c r="E28" s="18"/>
      <c r="F28" s="26">
        <f>SUM(F25:F27)</f>
        <v>3500000</v>
      </c>
    </row>
    <row r="29" spans="1:10" ht="17.25" customHeight="1" thickTop="1" thickBot="1">
      <c r="A29" s="19" t="s">
        <v>12</v>
      </c>
      <c r="B29" s="18"/>
      <c r="C29" s="18"/>
      <c r="D29" s="18"/>
      <c r="E29" s="18"/>
      <c r="F29" s="26">
        <f>SUM(F21+F28)</f>
        <v>72295000</v>
      </c>
      <c r="J29" s="2"/>
    </row>
    <row r="30" spans="1:10" ht="17.25" customHeight="1" thickTop="1" thickBot="1">
      <c r="A30" s="19" t="s">
        <v>14</v>
      </c>
      <c r="B30" s="18"/>
      <c r="C30" s="18"/>
      <c r="D30" s="18"/>
      <c r="E30" s="18"/>
      <c r="F30" s="24">
        <f>F29*16/100</f>
        <v>11567200</v>
      </c>
    </row>
    <row r="31" spans="1:10" ht="17.25" customHeight="1" thickTop="1" thickBot="1">
      <c r="A31" s="19" t="s">
        <v>15</v>
      </c>
      <c r="B31" s="18"/>
      <c r="C31" s="18"/>
      <c r="D31" s="18"/>
      <c r="E31" s="18"/>
      <c r="F31" s="26">
        <f>F29+F30</f>
        <v>83862200</v>
      </c>
    </row>
    <row r="32" spans="1:10" ht="17.25" customHeight="1" thickTop="1">
      <c r="A32" s="19"/>
      <c r="B32" s="18"/>
      <c r="C32" s="18"/>
      <c r="D32" s="18"/>
      <c r="E32" s="18"/>
      <c r="F32" s="25"/>
    </row>
    <row r="34" spans="6:6" ht="17.25" customHeight="1">
      <c r="F34" s="36">
        <f>+F5+F7+F8+F9+F10+F12+F17+F18+F19+F20+F25+F27</f>
        <v>72295000</v>
      </c>
    </row>
    <row r="35" spans="6:6" ht="17.25" customHeight="1">
      <c r="F35" s="36">
        <f>+F34*16/100</f>
        <v>11567200</v>
      </c>
    </row>
    <row r="36" spans="6:6" ht="17.25" customHeight="1">
      <c r="F36" s="36">
        <f>+F34+F35</f>
        <v>83862200</v>
      </c>
    </row>
  </sheetData>
  <mergeCells count="1">
    <mergeCell ref="A1:F1"/>
  </mergeCells>
  <pageMargins left="0.70866141732283472" right="0.70866141732283472" top="0.74803149606299213" bottom="0.74803149606299213" header="0.51181102362204722" footer="0.51181102362204722"/>
  <pageSetup scale="76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3"/>
  <sheetViews>
    <sheetView tabSelected="1" topLeftCell="A16" workbookViewId="0">
      <selection activeCell="D21" sqref="D21"/>
    </sheetView>
  </sheetViews>
  <sheetFormatPr baseColWidth="10" defaultColWidth="9.109375" defaultRowHeight="13.2"/>
  <cols>
    <col min="1" max="1" width="83.44140625" style="39" customWidth="1"/>
    <col min="2" max="2" width="9.109375" style="39"/>
    <col min="3" max="3" width="13.5546875" style="39" bestFit="1" customWidth="1"/>
    <col min="4" max="16384" width="9.109375" style="39"/>
  </cols>
  <sheetData>
    <row r="1" spans="1:4" ht="18" customHeight="1">
      <c r="A1" s="38" t="s">
        <v>44</v>
      </c>
    </row>
    <row r="2" spans="1:4" ht="10.5" customHeight="1"/>
    <row r="3" spans="1:4" ht="18" customHeight="1">
      <c r="A3" s="40" t="s">
        <v>33</v>
      </c>
    </row>
    <row r="4" spans="1:4" ht="10.5" customHeight="1"/>
    <row r="5" spans="1:4" ht="18" customHeight="1">
      <c r="A5" s="41" t="s">
        <v>45</v>
      </c>
    </row>
    <row r="6" spans="1:4" ht="10.5" customHeight="1"/>
    <row r="7" spans="1:4" ht="18" customHeight="1">
      <c r="A7" s="40" t="s">
        <v>34</v>
      </c>
    </row>
    <row r="8" spans="1:4" ht="10.5" customHeight="1">
      <c r="A8" s="41"/>
    </row>
    <row r="9" spans="1:4" ht="18" customHeight="1">
      <c r="A9" s="42" t="s">
        <v>47</v>
      </c>
    </row>
    <row r="10" spans="1:4" ht="10.5" customHeight="1">
      <c r="A10" s="43"/>
    </row>
    <row r="11" spans="1:4" ht="18" customHeight="1">
      <c r="A11" s="41" t="s">
        <v>46</v>
      </c>
    </row>
    <row r="12" spans="1:4" ht="18" customHeight="1">
      <c r="A12" s="41"/>
    </row>
    <row r="13" spans="1:4" ht="18" customHeight="1">
      <c r="A13" s="40" t="s">
        <v>51</v>
      </c>
      <c r="B13" s="39">
        <f>SUM(B14:B24)+1200000/600</f>
        <v>9712</v>
      </c>
      <c r="C13" s="39">
        <v>8800</v>
      </c>
      <c r="D13" s="39">
        <f>26800*33%</f>
        <v>8844</v>
      </c>
    </row>
    <row r="14" spans="1:4" ht="10.5" customHeight="1">
      <c r="A14" s="40"/>
      <c r="B14" s="39">
        <f>(16*60000+4*6000)/750</f>
        <v>1312</v>
      </c>
      <c r="C14" s="44">
        <f>B14*600</f>
        <v>787200</v>
      </c>
    </row>
    <row r="15" spans="1:4" ht="18" customHeight="1">
      <c r="A15" s="41" t="s">
        <v>52</v>
      </c>
      <c r="B15" s="39">
        <f>100*22</f>
        <v>2200</v>
      </c>
      <c r="C15" s="39">
        <f>1170000/800</f>
        <v>1462.5</v>
      </c>
    </row>
    <row r="16" spans="1:4" ht="18" customHeight="1">
      <c r="A16" s="41" t="s">
        <v>35</v>
      </c>
      <c r="B16" s="39">
        <f xml:space="preserve"> 100*12</f>
        <v>1200</v>
      </c>
    </row>
    <row r="17" spans="1:2" ht="18" customHeight="1">
      <c r="A17" s="41" t="s">
        <v>36</v>
      </c>
      <c r="B17" s="39">
        <f xml:space="preserve"> 100*12</f>
        <v>1200</v>
      </c>
    </row>
    <row r="18" spans="1:2" ht="18" customHeight="1">
      <c r="A18" s="45" t="s">
        <v>37</v>
      </c>
      <c r="B18" s="39">
        <v>600</v>
      </c>
    </row>
    <row r="19" spans="1:2" ht="18" customHeight="1">
      <c r="A19" s="41" t="s">
        <v>38</v>
      </c>
      <c r="B19" s="39">
        <v>400</v>
      </c>
    </row>
    <row r="20" spans="1:2" ht="18" customHeight="1">
      <c r="A20" s="41" t="s">
        <v>39</v>
      </c>
      <c r="B20" s="39">
        <v>200</v>
      </c>
    </row>
    <row r="21" spans="1:2" ht="18" customHeight="1">
      <c r="A21" s="41" t="s">
        <v>40</v>
      </c>
      <c r="B21" s="46">
        <v>600</v>
      </c>
    </row>
    <row r="22" spans="1:2" ht="10.5" customHeight="1">
      <c r="A22" s="41"/>
    </row>
    <row r="23" spans="1:2" ht="18" customHeight="1">
      <c r="A23" s="40" t="s">
        <v>49</v>
      </c>
    </row>
    <row r="24" spans="1:2" ht="10.5" customHeight="1">
      <c r="A24" s="40"/>
    </row>
    <row r="25" spans="1:2" ht="17.399999999999999">
      <c r="A25" s="45" t="s">
        <v>48</v>
      </c>
      <c r="B25" s="39">
        <v>800</v>
      </c>
    </row>
    <row r="26" spans="1:2" ht="10.5" customHeight="1"/>
    <row r="27" spans="1:2" ht="15.9" customHeight="1">
      <c r="A27" s="40" t="s">
        <v>41</v>
      </c>
    </row>
    <row r="28" spans="1:2" ht="9.75" customHeight="1">
      <c r="A28" s="45"/>
    </row>
    <row r="29" spans="1:2" ht="15.9" customHeight="1">
      <c r="A29" s="41" t="s">
        <v>42</v>
      </c>
    </row>
    <row r="30" spans="1:2" ht="15.9" customHeight="1">
      <c r="A30" s="45"/>
    </row>
    <row r="31" spans="1:2" ht="18" customHeight="1">
      <c r="A31" s="40" t="s">
        <v>50</v>
      </c>
    </row>
    <row r="32" spans="1:2" ht="10.5" customHeight="1"/>
    <row r="33" spans="1:1" ht="18" customHeight="1">
      <c r="A33" s="41" t="s">
        <v>43</v>
      </c>
    </row>
  </sheetData>
  <pageMargins left="0.75" right="0.75" top="1" bottom="1" header="0.5" footer="0.5"/>
  <pageSetup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750 </vt:lpstr>
      <vt:lpstr>Parrillada</vt:lpstr>
      <vt:lpstr>'750 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migbar</dc:creator>
  <cp:lastModifiedBy>migbar</cp:lastModifiedBy>
  <cp:lastPrinted>2016-01-14T21:35:21Z</cp:lastPrinted>
  <dcterms:created xsi:type="dcterms:W3CDTF">2015-09-03T19:38:48Z</dcterms:created>
  <dcterms:modified xsi:type="dcterms:W3CDTF">2016-07-11T20:48:54Z</dcterms:modified>
</cp:coreProperties>
</file>