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AA BAHIA\BAHIA - SEPTIEMBRE 13\COTIZACIONES\AVIATUR SANOFI\"/>
    </mc:Choice>
  </mc:AlternateContent>
  <bookViews>
    <workbookView xWindow="0" yWindow="60" windowWidth="19440" windowHeight="9390"/>
  </bookViews>
  <sheets>
    <sheet name="AVIATUR" sheetId="16" r:id="rId1"/>
  </sheets>
  <externalReferences>
    <externalReference r:id="rId2"/>
  </externalReferences>
  <definedNames>
    <definedName name="_xlnm.Print_Area" localSheetId="0">AVIATUR!$A$1:$F$40</definedName>
    <definedName name="Contactos">[1]Patty!$B$1:$R$81</definedName>
  </definedNames>
  <calcPr calcId="152511" concurrentCalc="0"/>
</workbook>
</file>

<file path=xl/calcChain.xml><?xml version="1.0" encoding="utf-8"?>
<calcChain xmlns="http://schemas.openxmlformats.org/spreadsheetml/2006/main">
  <c r="F36" i="16" l="1"/>
  <c r="F20" i="16"/>
  <c r="K36" i="16"/>
  <c r="K37" i="16"/>
  <c r="K38" i="16"/>
  <c r="K39" i="16"/>
  <c r="K35" i="16"/>
  <c r="F35" i="16"/>
  <c r="F5" i="16"/>
  <c r="F7" i="16"/>
  <c r="F8" i="16"/>
  <c r="F9" i="16"/>
  <c r="F10" i="16"/>
  <c r="F12" i="16"/>
  <c r="D13" i="16"/>
  <c r="F13" i="16"/>
  <c r="F14" i="16"/>
  <c r="F15" i="16"/>
  <c r="K16" i="16"/>
  <c r="F33" i="16"/>
  <c r="F23" i="16"/>
  <c r="F25" i="16"/>
  <c r="F27" i="16"/>
  <c r="F28" i="16"/>
  <c r="F31" i="16"/>
  <c r="F32" i="16"/>
  <c r="F34" i="16"/>
  <c r="O36" i="16"/>
  <c r="P36" i="16"/>
  <c r="I13" i="16"/>
  <c r="F4" i="16"/>
  <c r="F16" i="16"/>
  <c r="H13" i="16"/>
  <c r="F37" i="16"/>
  <c r="F38" i="16"/>
  <c r="F39" i="16"/>
</calcChain>
</file>

<file path=xl/sharedStrings.xml><?xml version="1.0" encoding="utf-8"?>
<sst xmlns="http://schemas.openxmlformats.org/spreadsheetml/2006/main" count="41" uniqueCount="41">
  <si>
    <t>DETALLE DEL SERVICIO</t>
  </si>
  <si>
    <t xml:space="preserve">PRECIO </t>
  </si>
  <si>
    <t>CANT</t>
  </si>
  <si>
    <t>LICOR:</t>
  </si>
  <si>
    <t xml:space="preserve">TOTAL </t>
  </si>
  <si>
    <t xml:space="preserve">Seleccionar </t>
  </si>
  <si>
    <t xml:space="preserve">COSTO </t>
  </si>
  <si>
    <t>CANTIDAD</t>
  </si>
  <si>
    <t>VALOR</t>
  </si>
  <si>
    <t xml:space="preserve">TOTAL ADICIONALES </t>
  </si>
  <si>
    <t>COSTOS ADICIONALES</t>
  </si>
  <si>
    <t xml:space="preserve">TOTAL CON ADICIONALES </t>
  </si>
  <si>
    <t>IVA 16%</t>
  </si>
  <si>
    <t>TOTAL EVENTO</t>
  </si>
  <si>
    <t xml:space="preserve">MESEROS  - BARMAN </t>
  </si>
  <si>
    <r>
      <t>BEBIDAS ILIMITADAS:</t>
    </r>
    <r>
      <rPr>
        <sz val="11"/>
        <rFont val="Century Gothic"/>
        <family val="2"/>
      </rPr>
      <t xml:space="preserve"> Agua o Gaseosa </t>
    </r>
  </si>
  <si>
    <t>12:00 m. - 6:00 p.m.</t>
  </si>
  <si>
    <t>USO EXCLUSIVO de Instalaciones De 6  horas</t>
  </si>
  <si>
    <t>Incluye: Salones, mesas, sillas, logística, calefacción.</t>
  </si>
  <si>
    <t>Tarima Alta 7.20 x 3.60 x 2 mts</t>
  </si>
  <si>
    <t>Sonido Profesional  con Dj y animador</t>
  </si>
  <si>
    <r>
      <rPr>
        <b/>
        <sz val="11"/>
        <rFont val="Century Gothic"/>
        <family val="2"/>
      </rPr>
      <t>PARRILLADA GOURMET</t>
    </r>
    <r>
      <rPr>
        <sz val="11"/>
        <rFont val="Century Gothic"/>
        <family val="2"/>
      </rPr>
      <t xml:space="preserve"> plato servido a la mesa</t>
    </r>
  </si>
  <si>
    <r>
      <t xml:space="preserve">CENTRO DE MESAS DESDE </t>
    </r>
    <r>
      <rPr>
        <sz val="10"/>
        <rFont val="Century Gothic"/>
        <family val="2"/>
      </rPr>
      <t>$40.000 según el diseño aprobado se ajustará el valor</t>
    </r>
  </si>
  <si>
    <r>
      <rPr>
        <b/>
        <sz val="11"/>
        <color indexed="8"/>
        <rFont val="Century Gothic"/>
        <family val="2"/>
      </rPr>
      <t>CERVEZA</t>
    </r>
    <r>
      <rPr>
        <sz val="11"/>
        <color indexed="8"/>
        <rFont val="Century Gothic"/>
        <family val="2"/>
      </rPr>
      <t xml:space="preserve">  Club Colombia (2 por persona)</t>
    </r>
  </si>
  <si>
    <t>COSTOS EVENTO DE AVIATUR - SANOFI EN DICIEMBRE 15 DE 2016j</t>
  </si>
  <si>
    <r>
      <rPr>
        <b/>
        <sz val="11"/>
        <color indexed="8"/>
        <rFont val="Century Gothic"/>
        <family val="2"/>
      </rPr>
      <t>COCTEL DE BIENVENIDA pequeño</t>
    </r>
    <r>
      <rPr>
        <sz val="11"/>
        <color indexed="8"/>
        <rFont val="Century Gothic"/>
        <family val="2"/>
      </rPr>
      <t xml:space="preserve">: </t>
    </r>
    <r>
      <rPr>
        <sz val="9"/>
        <rFont val="Century Gothic"/>
        <family val="2"/>
      </rPr>
      <t xml:space="preserve"> Mojito</t>
    </r>
  </si>
  <si>
    <r>
      <t xml:space="preserve">MENU VEGETARIANO </t>
    </r>
    <r>
      <rPr>
        <sz val="12"/>
        <color indexed="8"/>
        <rFont val="Century Gothic"/>
        <family val="2"/>
      </rPr>
      <t>servido a la mesa</t>
    </r>
  </si>
  <si>
    <t>ORQUESTA SON DEL FUEGO FORMATO 8</t>
  </si>
  <si>
    <t>2 cantantes, piano, bajo, guitarra, congas, batería y saxofón. Incluye: transporte, back line e ingenieron de sonido.</t>
  </si>
  <si>
    <r>
      <rPr>
        <b/>
        <sz val="11"/>
        <rFont val="Century Gothic"/>
        <family val="2"/>
      </rPr>
      <t>OPCIÓN No 2:</t>
    </r>
    <r>
      <rPr>
        <sz val="11"/>
        <rFont val="Century Gothic"/>
        <family val="2"/>
      </rPr>
      <t xml:space="preserve"> 3 tandas</t>
    </r>
  </si>
  <si>
    <t>Montaje de sonido para 800 personas. Iluminación para la pista y tarima del salón terrazas. Incluye, Equipo de mezcla, sonido Pa: 4 array FBT y bajos FBT, consola digital de 32, 6 monitores K12 QSC, microfonería, corrientes, relevos para terrazas y 2do piso,</t>
  </si>
  <si>
    <r>
      <rPr>
        <b/>
        <sz val="11"/>
        <rFont val="Century Gothic"/>
        <family val="2"/>
      </rPr>
      <t>OPCIÓN No 1</t>
    </r>
    <r>
      <rPr>
        <sz val="11"/>
        <rFont val="Century Gothic"/>
        <family val="2"/>
      </rPr>
      <t>: 2 tandas</t>
    </r>
  </si>
  <si>
    <t>NOTA: Pendiente cotizar y ajustar los requerimientos de la Orquesta Sanofi de Cali.</t>
  </si>
  <si>
    <t>Transporte e instalación</t>
  </si>
  <si>
    <t>COSTOS MONTAJE TERRAZAS PARA 180 PERSONAS</t>
  </si>
  <si>
    <t>Carpas  de 6x12 Transparentes con velos en el techo, luz y laterales.</t>
  </si>
  <si>
    <t>Sillas Rimax blancas sin brazos</t>
  </si>
  <si>
    <t>Sombrillas Calefactoras</t>
  </si>
  <si>
    <r>
      <t xml:space="preserve">LENCERIA Y MENAJE </t>
    </r>
    <r>
      <rPr>
        <sz val="11"/>
        <rFont val="Century Gothic"/>
        <family val="2"/>
      </rPr>
      <t>mantel blanco camino y servilleta de color azul</t>
    </r>
  </si>
  <si>
    <t>Tablones rectangulares (2 para Buffet)</t>
  </si>
  <si>
    <t>Telón y video beam 2000 lumens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</si>
</sst>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 [$€]\ * #,##0.00_ ;_ [$€]\ * \-#,##0.00_ ;_ [$€]\ * &quot;-&quot;??_ ;_ @_ "/>
  </numFmts>
  <fonts count="44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indexed="8"/>
      <name val="Maiandra GD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5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3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i/>
      <sz val="10"/>
      <name val="Century Gothic"/>
      <family val="2"/>
    </font>
    <font>
      <b/>
      <sz val="10"/>
      <color indexed="8"/>
      <name val="Century Gothic"/>
      <family val="2"/>
    </font>
    <font>
      <sz val="12"/>
      <name val="Century Gothic"/>
      <family val="2"/>
    </font>
    <font>
      <sz val="10"/>
      <color indexed="8"/>
      <name val="Century Gothic"/>
      <family val="2"/>
    </font>
    <font>
      <b/>
      <i/>
      <sz val="10"/>
      <color indexed="8"/>
      <name val="Century Gothic"/>
      <family val="2"/>
    </font>
    <font>
      <sz val="11"/>
      <color indexed="8"/>
      <name val="Century Gothic"/>
      <family val="2"/>
    </font>
    <font>
      <sz val="9"/>
      <name val="Century Gothic"/>
      <family val="2"/>
    </font>
    <font>
      <b/>
      <sz val="11"/>
      <color indexed="8"/>
      <name val="Century Gothic"/>
      <family val="2"/>
    </font>
    <font>
      <sz val="10"/>
      <name val="Maiandra GD"/>
      <family val="2"/>
    </font>
    <font>
      <b/>
      <sz val="12"/>
      <color indexed="8"/>
      <name val="Century Gothic"/>
      <family val="2"/>
    </font>
    <font>
      <sz val="12"/>
      <color indexed="8"/>
      <name val="Century Gothi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" fillId="22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4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7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6" fillId="7" borderId="1" applyNumberFormat="0" applyAlignment="0" applyProtection="0"/>
    <xf numFmtId="0" fontId="7" fillId="3" borderId="0" applyNumberFormat="0" applyBorder="0" applyAlignment="0" applyProtection="0"/>
    <xf numFmtId="0" fontId="25" fillId="24" borderId="0" applyNumberFormat="0" applyBorder="0" applyAlignment="0" applyProtection="0"/>
    <xf numFmtId="0" fontId="4" fillId="22" borderId="7" applyNumberFormat="0" applyFont="0" applyAlignment="0" applyProtection="0"/>
    <xf numFmtId="0" fontId="18" fillId="20" borderId="8" applyNumberFormat="0" applyAlignment="0" applyProtection="0"/>
    <xf numFmtId="0" fontId="2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1" fillId="0" borderId="0"/>
    <xf numFmtId="0" fontId="4" fillId="0" borderId="0"/>
    <xf numFmtId="43" fontId="3" fillId="0" borderId="0" applyFont="0" applyFill="0" applyBorder="0" applyAlignment="0" applyProtection="0"/>
  </cellStyleXfs>
  <cellXfs count="57">
    <xf numFmtId="0" fontId="0" fillId="0" borderId="0" xfId="0"/>
    <xf numFmtId="3" fontId="0" fillId="0" borderId="0" xfId="0" applyNumberFormat="1" applyAlignment="1">
      <alignment horizontal="center"/>
    </xf>
    <xf numFmtId="0" fontId="22" fillId="23" borderId="0" xfId="0" applyFont="1" applyFill="1" applyBorder="1"/>
    <xf numFmtId="0" fontId="23" fillId="23" borderId="0" xfId="0" applyFont="1" applyFill="1" applyBorder="1" applyAlignment="1">
      <alignment horizontal="right"/>
    </xf>
    <xf numFmtId="0" fontId="0" fillId="0" borderId="0" xfId="0" applyBorder="1"/>
    <xf numFmtId="3" fontId="21" fillId="23" borderId="9" xfId="0" applyNumberFormat="1" applyFont="1" applyFill="1" applyBorder="1"/>
    <xf numFmtId="0" fontId="5" fillId="0" borderId="0" xfId="0" applyFont="1" applyBorder="1" applyAlignment="1">
      <alignment vertical="center"/>
    </xf>
    <xf numFmtId="3" fontId="0" fillId="0" borderId="0" xfId="0" applyNumberFormat="1" applyBorder="1"/>
    <xf numFmtId="0" fontId="0" fillId="23" borderId="0" xfId="0" applyFill="1" applyBorder="1"/>
    <xf numFmtId="0" fontId="0" fillId="23" borderId="0" xfId="0" applyFill="1"/>
    <xf numFmtId="0" fontId="0" fillId="0" borderId="0" xfId="0" applyAlignment="1">
      <alignment wrapText="1"/>
    </xf>
    <xf numFmtId="0" fontId="27" fillId="23" borderId="0" xfId="0" applyFont="1" applyFill="1" applyBorder="1"/>
    <xf numFmtId="0" fontId="28" fillId="23" borderId="0" xfId="0" applyFont="1" applyFill="1" applyBorder="1"/>
    <xf numFmtId="0" fontId="29" fillId="23" borderId="0" xfId="0" applyFont="1" applyFill="1" applyBorder="1" applyAlignment="1">
      <alignment horizontal="center" vertical="center"/>
    </xf>
    <xf numFmtId="0" fontId="27" fillId="23" borderId="0" xfId="0" applyFont="1" applyFill="1" applyBorder="1" applyAlignment="1">
      <alignment horizontal="center" vertical="center"/>
    </xf>
    <xf numFmtId="0" fontId="28" fillId="23" borderId="0" xfId="0" applyFont="1" applyFill="1" applyBorder="1" applyAlignment="1">
      <alignment horizontal="center" vertical="center"/>
    </xf>
    <xf numFmtId="14" fontId="28" fillId="23" borderId="0" xfId="0" applyNumberFormat="1" applyFont="1" applyFill="1" applyBorder="1" applyAlignment="1">
      <alignment horizontal="center" vertical="center"/>
    </xf>
    <xf numFmtId="0" fontId="30" fillId="23" borderId="0" xfId="0" applyFont="1" applyFill="1" applyBorder="1" applyProtection="1"/>
    <xf numFmtId="3" fontId="28" fillId="23" borderId="0" xfId="0" applyNumberFormat="1" applyFont="1" applyFill="1" applyBorder="1" applyProtection="1"/>
    <xf numFmtId="0" fontId="27" fillId="23" borderId="0" xfId="0" applyFont="1" applyFill="1" applyBorder="1" applyProtection="1"/>
    <xf numFmtId="3" fontId="28" fillId="23" borderId="0" xfId="0" applyNumberFormat="1" applyFont="1" applyFill="1" applyBorder="1" applyAlignment="1">
      <alignment horizontal="center" vertical="center"/>
    </xf>
    <xf numFmtId="3" fontId="28" fillId="23" borderId="0" xfId="0" applyNumberFormat="1" applyFont="1" applyFill="1" applyBorder="1" applyAlignment="1">
      <alignment vertical="center"/>
    </xf>
    <xf numFmtId="0" fontId="31" fillId="23" borderId="0" xfId="0" applyFont="1" applyFill="1" applyBorder="1"/>
    <xf numFmtId="0" fontId="32" fillId="23" borderId="0" xfId="0" applyFont="1" applyFill="1" applyBorder="1"/>
    <xf numFmtId="0" fontId="27" fillId="23" borderId="0" xfId="0" applyFont="1" applyFill="1" applyBorder="1" applyAlignment="1">
      <alignment horizontal="center"/>
    </xf>
    <xf numFmtId="0" fontId="28" fillId="23" borderId="0" xfId="0" applyNumberFormat="1" applyFont="1" applyFill="1" applyBorder="1" applyAlignment="1">
      <alignment horizontal="center" vertical="center"/>
    </xf>
    <xf numFmtId="0" fontId="33" fillId="23" borderId="0" xfId="0" applyFont="1" applyFill="1" applyBorder="1" applyAlignment="1">
      <alignment horizontal="right" vertical="center"/>
    </xf>
    <xf numFmtId="3" fontId="34" fillId="23" borderId="10" xfId="0" applyNumberFormat="1" applyFont="1" applyFill="1" applyBorder="1"/>
    <xf numFmtId="0" fontId="27" fillId="23" borderId="0" xfId="0" applyFont="1" applyFill="1" applyBorder="1" applyAlignment="1">
      <alignment horizontal="right" vertical="center"/>
    </xf>
    <xf numFmtId="3" fontId="27" fillId="23" borderId="0" xfId="0" applyNumberFormat="1" applyFont="1" applyFill="1" applyBorder="1" applyAlignment="1">
      <alignment vertical="center"/>
    </xf>
    <xf numFmtId="0" fontId="30" fillId="23" borderId="0" xfId="0" applyFont="1" applyFill="1" applyBorder="1" applyAlignment="1">
      <alignment horizontal="center"/>
    </xf>
    <xf numFmtId="3" fontId="35" fillId="23" borderId="0" xfId="0" applyNumberFormat="1" applyFont="1" applyFill="1" applyBorder="1" applyAlignment="1">
      <alignment vertical="center"/>
    </xf>
    <xf numFmtId="0" fontId="35" fillId="23" borderId="0" xfId="0" applyNumberFormat="1" applyFont="1" applyFill="1" applyBorder="1" applyAlignment="1">
      <alignment horizontal="center" vertical="center"/>
    </xf>
    <xf numFmtId="0" fontId="35" fillId="23" borderId="0" xfId="0" applyFont="1" applyFill="1" applyBorder="1" applyAlignment="1">
      <alignment horizontal="center"/>
    </xf>
    <xf numFmtId="3" fontId="30" fillId="23" borderId="0" xfId="0" applyNumberFormat="1" applyFont="1" applyFill="1" applyBorder="1" applyAlignment="1">
      <alignment horizontal="center" vertical="center"/>
    </xf>
    <xf numFmtId="3" fontId="30" fillId="23" borderId="0" xfId="0" applyNumberFormat="1" applyFont="1" applyFill="1" applyBorder="1" applyAlignment="1">
      <alignment vertical="center"/>
    </xf>
    <xf numFmtId="0" fontId="30" fillId="23" borderId="0" xfId="0" applyNumberFormat="1" applyFont="1" applyFill="1" applyBorder="1" applyAlignment="1">
      <alignment horizontal="center" vertical="center"/>
    </xf>
    <xf numFmtId="0" fontId="31" fillId="23" borderId="0" xfId="0" applyFont="1" applyFill="1" applyBorder="1" applyAlignment="1">
      <alignment horizontal="left" vertical="center" wrapText="1"/>
    </xf>
    <xf numFmtId="3" fontId="30" fillId="23" borderId="0" xfId="0" applyNumberFormat="1" applyFont="1" applyFill="1" applyBorder="1" applyAlignment="1">
      <alignment vertical="center" wrapText="1"/>
    </xf>
    <xf numFmtId="3" fontId="28" fillId="23" borderId="0" xfId="0" applyNumberFormat="1" applyFont="1" applyFill="1" applyBorder="1" applyAlignment="1">
      <alignment horizontal="center" vertical="center" wrapText="1"/>
    </xf>
    <xf numFmtId="0" fontId="35" fillId="23" borderId="0" xfId="0" applyNumberFormat="1" applyFont="1" applyFill="1" applyBorder="1" applyAlignment="1">
      <alignment vertical="center"/>
    </xf>
    <xf numFmtId="0" fontId="36" fillId="23" borderId="0" xfId="0" applyFont="1" applyFill="1" applyBorder="1"/>
    <xf numFmtId="0" fontId="37" fillId="23" borderId="0" xfId="0" applyFont="1" applyFill="1" applyBorder="1" applyAlignment="1">
      <alignment horizontal="right"/>
    </xf>
    <xf numFmtId="3" fontId="34" fillId="23" borderId="0" xfId="0" applyNumberFormat="1" applyFont="1" applyFill="1" applyBorder="1"/>
    <xf numFmtId="3" fontId="0" fillId="0" borderId="0" xfId="0" applyNumberFormat="1"/>
    <xf numFmtId="0" fontId="30" fillId="23" borderId="0" xfId="0" applyNumberFormat="1" applyFont="1" applyFill="1" applyBorder="1" applyAlignment="1">
      <alignment horizontal="center" vertical="center" wrapText="1"/>
    </xf>
    <xf numFmtId="0" fontId="38" fillId="23" borderId="0" xfId="0" applyFont="1" applyFill="1"/>
    <xf numFmtId="0" fontId="38" fillId="23" borderId="0" xfId="0" applyFont="1" applyFill="1" applyAlignment="1">
      <alignment wrapText="1"/>
    </xf>
    <xf numFmtId="0" fontId="38" fillId="0" borderId="0" xfId="0" applyFont="1"/>
    <xf numFmtId="3" fontId="41" fillId="23" borderId="0" xfId="0" applyNumberFormat="1" applyFont="1" applyFill="1" applyBorder="1" applyAlignment="1">
      <alignment vertical="center"/>
    </xf>
    <xf numFmtId="0" fontId="42" fillId="0" borderId="0" xfId="0" applyFont="1" applyBorder="1" applyAlignment="1">
      <alignment wrapText="1"/>
    </xf>
    <xf numFmtId="0" fontId="30" fillId="23" borderId="0" xfId="0" applyFont="1" applyFill="1" applyBorder="1" applyAlignment="1">
      <alignment horizontal="left"/>
    </xf>
    <xf numFmtId="3" fontId="30" fillId="23" borderId="0" xfId="0" applyNumberFormat="1" applyFont="1" applyFill="1" applyBorder="1" applyAlignment="1">
      <alignment horizontal="center" vertical="center" wrapText="1"/>
    </xf>
    <xf numFmtId="0" fontId="32" fillId="23" borderId="0" xfId="0" applyFont="1" applyFill="1" applyBorder="1" applyAlignment="1">
      <alignment horizontal="left" vertical="center" wrapText="1"/>
    </xf>
    <xf numFmtId="0" fontId="35" fillId="23" borderId="0" xfId="0" applyFont="1" applyFill="1" applyBorder="1"/>
    <xf numFmtId="43" fontId="0" fillId="0" borderId="0" xfId="94" applyFont="1"/>
    <xf numFmtId="0" fontId="26" fillId="23" borderId="0" xfId="0" applyFont="1" applyFill="1" applyBorder="1" applyAlignment="1">
      <alignment horizontal="center" vertical="center"/>
    </xf>
  </cellXfs>
  <cellStyles count="9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1"/>
    <cellStyle name="Input" xfId="36"/>
    <cellStyle name="Linked Cell" xfId="37"/>
    <cellStyle name="Millares" xfId="94" builtinId="3"/>
    <cellStyle name="Neutral 2" xfId="82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50"/>
    <cellStyle name="Normal 4 3" xfId="93"/>
    <cellStyle name="Normal 4 4" xfId="49"/>
    <cellStyle name="Normal 5" xfId="92"/>
    <cellStyle name="Notas 2" xfId="83"/>
    <cellStyle name="Note" xfId="45"/>
    <cellStyle name="Output" xfId="46"/>
    <cellStyle name="Salida 2" xfId="84"/>
    <cellStyle name="Texto de advertencia 2" xfId="85"/>
    <cellStyle name="Texto explicativo 2" xfId="86"/>
    <cellStyle name="Title" xfId="47"/>
    <cellStyle name="Título 1 2" xfId="87"/>
    <cellStyle name="Título 2 2" xfId="88"/>
    <cellStyle name="Título 3 2" xfId="89"/>
    <cellStyle name="Título 4" xfId="90"/>
    <cellStyle name="Total 2" xfId="91"/>
    <cellStyle name="Warning Text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zoomScaleNormal="100" zoomScaleSheetLayoutView="100" workbookViewId="0">
      <selection activeCell="A38" sqref="A38"/>
    </sheetView>
  </sheetViews>
  <sheetFormatPr baseColWidth="10" defaultColWidth="9.7109375" defaultRowHeight="17.25" customHeight="1" x14ac:dyDescent="0.25"/>
  <cols>
    <col min="1" max="1" width="80.7109375" style="4" customWidth="1"/>
    <col min="2" max="2" width="13.42578125" customWidth="1"/>
    <col min="3" max="3" width="0.85546875" hidden="1" customWidth="1"/>
    <col min="4" max="4" width="13.42578125" customWidth="1"/>
    <col min="5" max="5" width="0" hidden="1" customWidth="1"/>
    <col min="6" max="6" width="13.42578125" style="4" customWidth="1"/>
    <col min="7" max="9" width="0" hidden="1" customWidth="1"/>
    <col min="10" max="11" width="10.140625" bestFit="1" customWidth="1"/>
    <col min="15" max="15" width="11.5703125" bestFit="1" customWidth="1"/>
  </cols>
  <sheetData>
    <row r="1" spans="1:11" s="4" customFormat="1" ht="17.25" customHeight="1" x14ac:dyDescent="0.25">
      <c r="A1" s="56" t="s">
        <v>24</v>
      </c>
      <c r="B1" s="56"/>
      <c r="C1" s="56"/>
      <c r="D1" s="56"/>
      <c r="E1" s="56"/>
      <c r="F1" s="56"/>
      <c r="G1" s="6"/>
      <c r="H1" s="6"/>
      <c r="I1" s="6"/>
    </row>
    <row r="2" spans="1:11" s="4" customFormat="1" ht="17.25" customHeight="1" x14ac:dyDescent="0.25">
      <c r="A2" s="11"/>
      <c r="B2" s="12"/>
      <c r="C2" s="12"/>
      <c r="D2" s="12"/>
      <c r="E2" s="12"/>
      <c r="F2" s="12"/>
    </row>
    <row r="3" spans="1:11" s="4" customFormat="1" ht="17.25" customHeight="1" x14ac:dyDescent="0.25">
      <c r="A3" s="13" t="s">
        <v>0</v>
      </c>
      <c r="B3" s="13" t="s">
        <v>1</v>
      </c>
      <c r="C3" s="13"/>
      <c r="D3" s="13" t="s">
        <v>2</v>
      </c>
      <c r="E3" s="13"/>
      <c r="F3" s="13">
        <v>800</v>
      </c>
    </row>
    <row r="4" spans="1:11" s="4" customFormat="1" ht="17.25" customHeight="1" x14ac:dyDescent="0.25">
      <c r="A4" s="14"/>
      <c r="B4" s="15" t="s">
        <v>16</v>
      </c>
      <c r="C4" s="14"/>
      <c r="D4" s="14"/>
      <c r="E4" s="14"/>
      <c r="F4" s="16">
        <f ca="1">TODAY()</f>
        <v>42686</v>
      </c>
    </row>
    <row r="5" spans="1:11" s="4" customFormat="1" ht="17.25" customHeight="1" x14ac:dyDescent="0.25">
      <c r="A5" s="17" t="s">
        <v>17</v>
      </c>
      <c r="B5" s="18">
        <v>3800000</v>
      </c>
      <c r="C5" s="19"/>
      <c r="D5" s="20">
        <v>1</v>
      </c>
      <c r="E5" s="20"/>
      <c r="F5" s="21">
        <f>+B5*D5</f>
        <v>3800000</v>
      </c>
    </row>
    <row r="6" spans="1:11" s="4" customFormat="1" ht="17.25" customHeight="1" x14ac:dyDescent="0.3">
      <c r="A6" s="22" t="s">
        <v>18</v>
      </c>
      <c r="B6" s="21"/>
      <c r="C6" s="21"/>
      <c r="D6" s="20"/>
      <c r="E6" s="20"/>
      <c r="F6" s="21"/>
      <c r="G6" s="8"/>
      <c r="H6" s="8"/>
      <c r="I6" s="8"/>
    </row>
    <row r="7" spans="1:11" s="4" customFormat="1" ht="17.25" customHeight="1" x14ac:dyDescent="0.3">
      <c r="A7" s="46" t="s">
        <v>25</v>
      </c>
      <c r="B7" s="21">
        <v>4800</v>
      </c>
      <c r="C7" s="21"/>
      <c r="D7" s="20">
        <v>800</v>
      </c>
      <c r="E7" s="20"/>
      <c r="F7" s="21">
        <f>B7*D7</f>
        <v>3840000</v>
      </c>
      <c r="G7" s="8"/>
      <c r="H7" s="8"/>
      <c r="I7" s="8"/>
    </row>
    <row r="8" spans="1:11" s="4" customFormat="1" ht="17.25" customHeight="1" x14ac:dyDescent="0.3">
      <c r="A8" s="23" t="s">
        <v>15</v>
      </c>
      <c r="B8" s="21">
        <v>5800</v>
      </c>
      <c r="C8" s="21"/>
      <c r="D8" s="20">
        <v>800</v>
      </c>
      <c r="E8" s="20"/>
      <c r="F8" s="21">
        <f t="shared" ref="F8:F15" si="0">B8*D8</f>
        <v>4640000</v>
      </c>
      <c r="G8" s="8"/>
      <c r="H8" s="8"/>
      <c r="I8" s="8"/>
    </row>
    <row r="9" spans="1:11" s="4" customFormat="1" ht="17.25" customHeight="1" x14ac:dyDescent="0.3">
      <c r="A9" s="22" t="s">
        <v>21</v>
      </c>
      <c r="B9" s="21">
        <v>33800</v>
      </c>
      <c r="C9" s="21"/>
      <c r="D9" s="20">
        <v>750</v>
      </c>
      <c r="E9" s="20"/>
      <c r="F9" s="21">
        <f t="shared" si="0"/>
        <v>25350000</v>
      </c>
      <c r="G9" s="8"/>
      <c r="H9" s="8"/>
      <c r="I9" s="8"/>
    </row>
    <row r="10" spans="1:11" ht="17.25" customHeight="1" x14ac:dyDescent="0.3">
      <c r="A10" s="50" t="s">
        <v>26</v>
      </c>
      <c r="B10" s="21">
        <v>39800</v>
      </c>
      <c r="C10" s="21"/>
      <c r="D10" s="20">
        <v>50</v>
      </c>
      <c r="E10" s="20"/>
      <c r="F10" s="21">
        <f t="shared" si="0"/>
        <v>1990000</v>
      </c>
      <c r="G10" s="9"/>
      <c r="H10" s="9"/>
      <c r="I10" s="9"/>
    </row>
    <row r="11" spans="1:11" ht="17.25" customHeight="1" x14ac:dyDescent="0.25">
      <c r="A11" s="24" t="s">
        <v>3</v>
      </c>
      <c r="B11" s="12"/>
      <c r="C11" s="12"/>
      <c r="D11" s="20"/>
      <c r="E11" s="12"/>
      <c r="F11" s="21"/>
      <c r="G11" s="9"/>
      <c r="H11" s="9"/>
      <c r="I11" s="9"/>
    </row>
    <row r="12" spans="1:11" ht="17.25" customHeight="1" x14ac:dyDescent="0.3">
      <c r="A12" s="48" t="s">
        <v>23</v>
      </c>
      <c r="B12" s="21">
        <v>4900</v>
      </c>
      <c r="C12" s="12"/>
      <c r="D12" s="20">
        <v>1400</v>
      </c>
      <c r="E12" s="12"/>
      <c r="F12" s="21">
        <f t="shared" si="0"/>
        <v>6860000</v>
      </c>
      <c r="G12" s="9"/>
      <c r="H12" s="9"/>
      <c r="I12" s="9"/>
    </row>
    <row r="13" spans="1:11" ht="17.25" customHeight="1" x14ac:dyDescent="0.3">
      <c r="A13" s="23" t="s">
        <v>38</v>
      </c>
      <c r="B13" s="21">
        <v>7500</v>
      </c>
      <c r="C13" s="21"/>
      <c r="D13" s="20">
        <f>F3</f>
        <v>800</v>
      </c>
      <c r="E13" s="25"/>
      <c r="F13" s="21">
        <f t="shared" si="0"/>
        <v>6000000</v>
      </c>
      <c r="H13" s="1" t="e">
        <f>#REF!/8</f>
        <v>#REF!</v>
      </c>
      <c r="I13" s="1" t="e">
        <f>(#REF!/8)+1</f>
        <v>#REF!</v>
      </c>
    </row>
    <row r="14" spans="1:11" ht="17.25" customHeight="1" x14ac:dyDescent="0.25">
      <c r="A14" s="23" t="s">
        <v>22</v>
      </c>
      <c r="B14" s="49">
        <v>40000</v>
      </c>
      <c r="C14" s="21"/>
      <c r="D14" s="20">
        <v>80</v>
      </c>
      <c r="E14" s="25"/>
      <c r="F14" s="21">
        <f t="shared" si="0"/>
        <v>3200000</v>
      </c>
      <c r="H14" s="1"/>
      <c r="I14" s="1"/>
    </row>
    <row r="15" spans="1:11" ht="17.25" customHeight="1" thickBot="1" x14ac:dyDescent="0.3">
      <c r="A15" s="23" t="s">
        <v>14</v>
      </c>
      <c r="B15" s="21">
        <v>95000</v>
      </c>
      <c r="C15" s="21"/>
      <c r="D15" s="20">
        <v>54</v>
      </c>
      <c r="E15" s="25"/>
      <c r="F15" s="21">
        <f t="shared" si="0"/>
        <v>5130000</v>
      </c>
    </row>
    <row r="16" spans="1:11" ht="17.25" customHeight="1" thickTop="1" thickBot="1" x14ac:dyDescent="0.3">
      <c r="A16" s="26" t="s">
        <v>4</v>
      </c>
      <c r="B16" s="21"/>
      <c r="C16" s="21"/>
      <c r="D16" s="25"/>
      <c r="E16" s="25"/>
      <c r="F16" s="27">
        <f>SUM(F5:F15)</f>
        <v>60810000</v>
      </c>
      <c r="J16" s="44"/>
      <c r="K16" s="44">
        <f>SUM(F5:F15)</f>
        <v>60810000</v>
      </c>
    </row>
    <row r="17" spans="1:11" ht="17.25" customHeight="1" thickTop="1" x14ac:dyDescent="0.25">
      <c r="A17" s="28"/>
      <c r="B17" s="21"/>
      <c r="C17" s="21"/>
      <c r="D17" s="25"/>
      <c r="E17" s="25"/>
      <c r="F17" s="29"/>
    </row>
    <row r="18" spans="1:11" ht="17.25" customHeight="1" x14ac:dyDescent="0.25">
      <c r="A18" s="30" t="s">
        <v>10</v>
      </c>
      <c r="B18" s="31"/>
      <c r="C18" s="31"/>
      <c r="D18" s="32"/>
      <c r="E18" s="32"/>
      <c r="F18" s="31"/>
    </row>
    <row r="19" spans="1:11" ht="17.25" customHeight="1" x14ac:dyDescent="0.3">
      <c r="A19" s="33" t="s">
        <v>5</v>
      </c>
      <c r="B19" s="34" t="s">
        <v>6</v>
      </c>
      <c r="C19" s="35"/>
      <c r="D19" s="36" t="s">
        <v>7</v>
      </c>
      <c r="E19" s="36"/>
      <c r="F19" s="34" t="s">
        <v>8</v>
      </c>
    </row>
    <row r="20" spans="1:11" ht="17.25" customHeight="1" x14ac:dyDescent="0.3">
      <c r="A20" s="54" t="s">
        <v>40</v>
      </c>
      <c r="B20" s="21">
        <v>240000</v>
      </c>
      <c r="C20" s="35"/>
      <c r="D20" s="39">
        <v>1</v>
      </c>
      <c r="E20" s="36"/>
      <c r="F20" s="21">
        <f>B20*D20</f>
        <v>240000</v>
      </c>
    </row>
    <row r="21" spans="1:11" ht="20.25" customHeight="1" x14ac:dyDescent="0.25">
      <c r="A21" s="51" t="s">
        <v>27</v>
      </c>
      <c r="B21" s="34"/>
      <c r="C21" s="35"/>
      <c r="D21" s="36"/>
      <c r="E21" s="36"/>
      <c r="F21" s="34"/>
    </row>
    <row r="22" spans="1:11" s="10" customFormat="1" ht="35.25" customHeight="1" x14ac:dyDescent="0.25">
      <c r="A22" s="37" t="s">
        <v>28</v>
      </c>
      <c r="B22" s="52"/>
      <c r="C22" s="38"/>
      <c r="D22" s="45"/>
      <c r="E22" s="45"/>
      <c r="F22" s="52"/>
    </row>
    <row r="23" spans="1:11" s="10" customFormat="1" ht="16.5" x14ac:dyDescent="0.25">
      <c r="A23" s="37" t="s">
        <v>31</v>
      </c>
      <c r="B23" s="21">
        <v>3900000</v>
      </c>
      <c r="C23" s="38"/>
      <c r="D23" s="39">
        <v>1</v>
      </c>
      <c r="E23" s="45"/>
      <c r="F23" s="21">
        <f>B23*D23</f>
        <v>3900000</v>
      </c>
    </row>
    <row r="24" spans="1:11" s="10" customFormat="1" ht="16.5" x14ac:dyDescent="0.25">
      <c r="A24" s="37" t="s">
        <v>29</v>
      </c>
      <c r="B24" s="21">
        <v>4600000</v>
      </c>
      <c r="C24" s="38"/>
      <c r="D24" s="45"/>
      <c r="E24" s="45"/>
      <c r="F24" s="21"/>
    </row>
    <row r="25" spans="1:11" s="10" customFormat="1" ht="66" x14ac:dyDescent="0.25">
      <c r="A25" s="37" t="s">
        <v>30</v>
      </c>
      <c r="B25" s="21">
        <v>3100000</v>
      </c>
      <c r="C25" s="38"/>
      <c r="D25" s="39">
        <v>1</v>
      </c>
      <c r="E25" s="45"/>
      <c r="F25" s="21">
        <f t="shared" ref="F25:F35" si="1">B25*D25</f>
        <v>3100000</v>
      </c>
    </row>
    <row r="26" spans="1:11" s="10" customFormat="1" ht="28.5" x14ac:dyDescent="0.25">
      <c r="A26" s="53" t="s">
        <v>32</v>
      </c>
      <c r="B26" s="21"/>
      <c r="C26" s="38"/>
      <c r="D26" s="39"/>
      <c r="E26" s="45"/>
      <c r="F26" s="21"/>
    </row>
    <row r="27" spans="1:11" ht="17.25" customHeight="1" x14ac:dyDescent="0.25">
      <c r="A27" s="37" t="s">
        <v>20</v>
      </c>
      <c r="B27" s="21">
        <v>1300000</v>
      </c>
      <c r="C27" s="35"/>
      <c r="D27" s="39">
        <v>1</v>
      </c>
      <c r="E27" s="21"/>
      <c r="F27" s="21">
        <f t="shared" si="1"/>
        <v>1300000</v>
      </c>
    </row>
    <row r="28" spans="1:11" x14ac:dyDescent="0.3">
      <c r="A28" s="47" t="s">
        <v>19</v>
      </c>
      <c r="B28" s="21">
        <v>1300000</v>
      </c>
      <c r="C28" s="35"/>
      <c r="D28" s="20">
        <v>1</v>
      </c>
      <c r="E28" s="40"/>
      <c r="F28" s="21">
        <f t="shared" si="1"/>
        <v>1300000</v>
      </c>
      <c r="K28" s="44"/>
    </row>
    <row r="29" spans="1:11" x14ac:dyDescent="0.3">
      <c r="A29" s="47"/>
      <c r="B29" s="21"/>
      <c r="C29" s="35"/>
      <c r="D29" s="20"/>
      <c r="E29" s="40"/>
      <c r="F29" s="21"/>
      <c r="K29" s="44"/>
    </row>
    <row r="30" spans="1:11" x14ac:dyDescent="0.25">
      <c r="A30" s="30" t="s">
        <v>34</v>
      </c>
      <c r="B30" s="21"/>
      <c r="C30" s="35"/>
      <c r="D30" s="20"/>
      <c r="E30" s="40"/>
      <c r="F30" s="21"/>
      <c r="K30" s="44"/>
    </row>
    <row r="31" spans="1:11" x14ac:dyDescent="0.3">
      <c r="A31" s="54" t="s">
        <v>35</v>
      </c>
      <c r="B31" s="21">
        <v>600000</v>
      </c>
      <c r="C31" s="35"/>
      <c r="D31" s="20">
        <v>4</v>
      </c>
      <c r="E31" s="40"/>
      <c r="F31" s="21">
        <f t="shared" si="1"/>
        <v>2400000</v>
      </c>
      <c r="K31" s="44"/>
    </row>
    <row r="32" spans="1:11" x14ac:dyDescent="0.3">
      <c r="A32" s="54" t="s">
        <v>36</v>
      </c>
      <c r="B32" s="21">
        <v>800</v>
      </c>
      <c r="C32" s="35"/>
      <c r="D32" s="20">
        <v>180</v>
      </c>
      <c r="E32" s="40"/>
      <c r="F32" s="21">
        <f t="shared" si="1"/>
        <v>144000</v>
      </c>
      <c r="K32" s="44"/>
    </row>
    <row r="33" spans="1:16" x14ac:dyDescent="0.3">
      <c r="A33" s="54" t="s">
        <v>39</v>
      </c>
      <c r="B33" s="21">
        <v>8000</v>
      </c>
      <c r="C33" s="35"/>
      <c r="D33" s="20">
        <v>20</v>
      </c>
      <c r="E33" s="40"/>
      <c r="F33" s="21">
        <f t="shared" si="1"/>
        <v>160000</v>
      </c>
      <c r="K33" s="44"/>
    </row>
    <row r="34" spans="1:16" x14ac:dyDescent="0.3">
      <c r="A34" s="54" t="s">
        <v>33</v>
      </c>
      <c r="B34" s="21">
        <v>200000</v>
      </c>
      <c r="C34" s="35"/>
      <c r="D34" s="20">
        <v>1</v>
      </c>
      <c r="E34" s="40"/>
      <c r="F34" s="21">
        <f t="shared" si="1"/>
        <v>200000</v>
      </c>
      <c r="K34" s="44"/>
    </row>
    <row r="35" spans="1:16" ht="18" thickBot="1" x14ac:dyDescent="0.35">
      <c r="A35" s="47" t="s">
        <v>37</v>
      </c>
      <c r="B35" s="21">
        <v>130000</v>
      </c>
      <c r="C35" s="35"/>
      <c r="D35" s="20">
        <v>8</v>
      </c>
      <c r="E35" s="40"/>
      <c r="F35" s="21">
        <f t="shared" si="1"/>
        <v>1040000</v>
      </c>
      <c r="K35" s="44">
        <f>SUM(F21:F35)</f>
        <v>13544000</v>
      </c>
    </row>
    <row r="36" spans="1:16" ht="17.25" customHeight="1" thickTop="1" thickBot="1" x14ac:dyDescent="0.3">
      <c r="A36" s="26" t="s">
        <v>9</v>
      </c>
      <c r="B36" s="41"/>
      <c r="C36" s="41"/>
      <c r="D36" s="41"/>
      <c r="E36" s="41"/>
      <c r="F36" s="27">
        <f>SUM(F20:F35)</f>
        <v>13784000</v>
      </c>
      <c r="K36">
        <f>SUM(K1:K35)</f>
        <v>74354000</v>
      </c>
      <c r="O36" s="55">
        <f>F36*3%</f>
        <v>413520</v>
      </c>
      <c r="P36">
        <f>SUM(O16:O36)</f>
        <v>413520</v>
      </c>
    </row>
    <row r="37" spans="1:16" ht="17.25" customHeight="1" thickTop="1" thickBot="1" x14ac:dyDescent="0.3">
      <c r="A37" s="42" t="s">
        <v>11</v>
      </c>
      <c r="B37" s="41"/>
      <c r="C37" s="41"/>
      <c r="D37" s="41"/>
      <c r="E37" s="41"/>
      <c r="F37" s="27">
        <f>SUM(F16+F36)</f>
        <v>74594000</v>
      </c>
      <c r="K37" s="44">
        <f>SUM(J1:J35)</f>
        <v>0</v>
      </c>
    </row>
    <row r="38" spans="1:16" ht="17.25" customHeight="1" thickTop="1" thickBot="1" x14ac:dyDescent="0.3">
      <c r="A38" s="42" t="s">
        <v>12</v>
      </c>
      <c r="B38" s="41"/>
      <c r="C38" s="41"/>
      <c r="D38" s="41"/>
      <c r="E38" s="41"/>
      <c r="F38" s="43">
        <f>F37*16/100</f>
        <v>11935040</v>
      </c>
      <c r="K38">
        <f>K36*16%</f>
        <v>11896640</v>
      </c>
    </row>
    <row r="39" spans="1:16" ht="17.25" customHeight="1" thickTop="1" thickBot="1" x14ac:dyDescent="0.3">
      <c r="A39" s="42" t="s">
        <v>13</v>
      </c>
      <c r="B39" s="41"/>
      <c r="C39" s="41"/>
      <c r="D39" s="41"/>
      <c r="E39" s="41"/>
      <c r="F39" s="27">
        <f>F37+F38</f>
        <v>86529040</v>
      </c>
      <c r="K39" s="44">
        <f>SUM(K36:K38)</f>
        <v>86250640</v>
      </c>
    </row>
    <row r="40" spans="1:16" ht="17.25" customHeight="1" thickTop="1" x14ac:dyDescent="0.25">
      <c r="A40" s="3"/>
      <c r="B40" s="2"/>
      <c r="C40" s="2"/>
      <c r="D40" s="2"/>
      <c r="E40" s="2"/>
      <c r="F40" s="5"/>
    </row>
    <row r="41" spans="1:16" ht="17.25" customHeight="1" x14ac:dyDescent="0.25">
      <c r="A41" s="8"/>
      <c r="B41" s="9"/>
      <c r="C41" s="9"/>
      <c r="D41" s="9"/>
      <c r="E41" s="9"/>
      <c r="F41" s="8"/>
    </row>
    <row r="42" spans="1:16" ht="17.25" customHeight="1" x14ac:dyDescent="0.25">
      <c r="F42" s="7"/>
    </row>
    <row r="43" spans="1:16" ht="17.25" customHeight="1" x14ac:dyDescent="0.25">
      <c r="F43" s="7"/>
    </row>
    <row r="44" spans="1:16" ht="17.25" customHeight="1" x14ac:dyDescent="0.25">
      <c r="F44" s="7"/>
    </row>
  </sheetData>
  <mergeCells count="1">
    <mergeCell ref="A1:F1"/>
  </mergeCells>
  <pageMargins left="0.70866141732283472" right="0.70866141732283472" top="0.74803149606299213" bottom="0.74803149606299213" header="0.51181102362204722" footer="0.51181102362204722"/>
  <pageSetup scale="76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AVIATUR</vt:lpstr>
      <vt:lpstr>AVIATUR!Área_de_impresión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Adriana</cp:lastModifiedBy>
  <cp:lastPrinted>2016-01-14T21:35:21Z</cp:lastPrinted>
  <dcterms:created xsi:type="dcterms:W3CDTF">2015-09-03T19:38:48Z</dcterms:created>
  <dcterms:modified xsi:type="dcterms:W3CDTF">2016-11-12T16:04:47Z</dcterms:modified>
</cp:coreProperties>
</file>