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96" yWindow="996" windowWidth="17136" windowHeight="6456" activeTab="1"/>
  </bookViews>
  <sheets>
    <sheet name="750 " sheetId="9" r:id="rId1"/>
    <sheet name="Parrillada" sheetId="10" r:id="rId2"/>
  </sheets>
  <externalReferences>
    <externalReference r:id="rId3"/>
  </externalReferences>
  <definedNames>
    <definedName name="_xlnm.Print_Area" localSheetId="0">'750 '!$A$1:$F$32</definedName>
    <definedName name="Contactos">[1]Patty!$B$1:$R$81</definedName>
  </definedNames>
  <calcPr calcId="125725"/>
</workbook>
</file>

<file path=xl/calcChain.xml><?xml version="1.0" encoding="utf-8"?>
<calcChain xmlns="http://schemas.openxmlformats.org/spreadsheetml/2006/main">
  <c r="D13" i="10"/>
  <c r="B13"/>
  <c r="B8" i="9"/>
  <c r="B14" i="10"/>
  <c r="C14" s="1"/>
  <c r="B17"/>
  <c r="B16"/>
  <c r="C15"/>
  <c r="B15"/>
  <c r="F13" i="9" l="1"/>
  <c r="F14"/>
  <c r="F27"/>
  <c r="F26"/>
  <c r="F25"/>
  <c r="F20"/>
  <c r="D19"/>
  <c r="F19" s="1"/>
  <c r="F18"/>
  <c r="D18"/>
  <c r="D17"/>
  <c r="F17" s="1"/>
  <c r="F12"/>
  <c r="D12"/>
  <c r="D10"/>
  <c r="F10" s="1"/>
  <c r="D9"/>
  <c r="H19" s="1"/>
  <c r="D8"/>
  <c r="D7"/>
  <c r="F7" s="1"/>
  <c r="F5"/>
  <c r="F4"/>
  <c r="F28" l="1"/>
  <c r="F9"/>
  <c r="I19"/>
  <c r="F8"/>
  <c r="F34" s="1"/>
  <c r="F21" l="1"/>
  <c r="F29" s="1"/>
  <c r="F35"/>
  <c r="F36" s="1"/>
  <c r="F30" l="1"/>
  <c r="F31" s="1"/>
</calcChain>
</file>

<file path=xl/sharedStrings.xml><?xml version="1.0" encoding="utf-8"?>
<sst xmlns="http://schemas.openxmlformats.org/spreadsheetml/2006/main" count="53" uniqueCount="53">
  <si>
    <t>DETALLE DEL SERVICIO</t>
  </si>
  <si>
    <t xml:space="preserve">PRECIO </t>
  </si>
  <si>
    <t>CANT</t>
  </si>
  <si>
    <t>LICOR:</t>
  </si>
  <si>
    <t xml:space="preserve">TOTAL </t>
  </si>
  <si>
    <t xml:space="preserve">Seleccionar </t>
  </si>
  <si>
    <t xml:space="preserve">COSTO </t>
  </si>
  <si>
    <t>CANTIDAD</t>
  </si>
  <si>
    <t>VALOR</t>
  </si>
  <si>
    <t xml:space="preserve">TOTAL ADICIONALES </t>
  </si>
  <si>
    <t xml:space="preserve">LENCERIA Y MENAJE PREMIUM </t>
  </si>
  <si>
    <t>COSTOS ADICIONALES</t>
  </si>
  <si>
    <t xml:space="preserve">TOTAL CON ADICIONALES </t>
  </si>
  <si>
    <t>Modulo Tarima Baja 1,20 A x 2,40 L x 0,60 H mts (Según requerimento grupo Musical)</t>
  </si>
  <si>
    <t>IVA 16%</t>
  </si>
  <si>
    <t>TOTAL EVENTO</t>
  </si>
  <si>
    <r>
      <t>BEBIDAS ILIMITADAS:</t>
    </r>
    <r>
      <rPr>
        <sz val="10"/>
        <rFont val="Maiandra GD"/>
        <family val="2"/>
      </rPr>
      <t xml:space="preserve"> Agua, Limonada natural o Gaseosa </t>
    </r>
  </si>
  <si>
    <r>
      <t xml:space="preserve">DE SALIDA: </t>
    </r>
    <r>
      <rPr>
        <sz val="10"/>
        <rFont val="Maiandra GD"/>
        <family val="2"/>
      </rPr>
      <t xml:space="preserve">Mini Consomé de Pollo al jerez con baguette </t>
    </r>
  </si>
  <si>
    <r>
      <t xml:space="preserve">ADCION A PARRILLADA: </t>
    </r>
    <r>
      <rPr>
        <sz val="10"/>
        <rFont val="Maiandra GD"/>
        <family val="2"/>
      </rPr>
      <t>Mini Morcilla 1 Por Persona</t>
    </r>
  </si>
  <si>
    <r>
      <t>POSTRE:</t>
    </r>
    <r>
      <rPr>
        <sz val="10"/>
        <rFont val="Maiandra GD"/>
        <family val="2"/>
      </rPr>
      <t xml:space="preserve"> Casco de Naranja relleno de arequipe</t>
    </r>
  </si>
  <si>
    <t>Cerveza Nacional Aguila o Poker en lata 2 Por invitado</t>
  </si>
  <si>
    <t>Tarima Alta 7.20 x 3.60 x 2 mts</t>
  </si>
  <si>
    <t>2 Pm - 10 pm</t>
  </si>
  <si>
    <r>
      <t xml:space="preserve">COCTEL BIENVENIDA </t>
    </r>
    <r>
      <rPr>
        <sz val="10"/>
        <rFont val="Maiandra GD"/>
        <family val="2"/>
      </rPr>
      <t xml:space="preserve"> (Michelada o Mojito)</t>
    </r>
  </si>
  <si>
    <t>Tetrapack aguardiente Nectar Rojo 250 ml</t>
  </si>
  <si>
    <t xml:space="preserve">MESEROS  - BARMAN </t>
  </si>
  <si>
    <t>Montaje de Carpas, sillas y mesas en terrazas de madera</t>
  </si>
  <si>
    <r>
      <t>DE LLEGADA:</t>
    </r>
    <r>
      <rPr>
        <sz val="10"/>
        <rFont val="Maiandra GD"/>
        <family val="2"/>
      </rPr>
      <t xml:space="preserve"> *Empanadita Gourmet 2 Por Persona        </t>
    </r>
  </si>
  <si>
    <t>PICADA 7 PM</t>
  </si>
  <si>
    <t>Incluye: Salones, mesas, sillas, logística, calefacción, 200 parqueos. De 2pm A 10pm</t>
  </si>
  <si>
    <t>COCKTAIL DE BIENVENIDA</t>
  </si>
  <si>
    <t>DE LLEGADA</t>
  </si>
  <si>
    <t>Pollo BBQ</t>
  </si>
  <si>
    <t xml:space="preserve">Lomo de Cerdo </t>
  </si>
  <si>
    <t>Chorizo</t>
  </si>
  <si>
    <t xml:space="preserve">Papita Richie Salada </t>
  </si>
  <si>
    <t>Platano Maduro</t>
  </si>
  <si>
    <t>Guacamole y Aji Casero</t>
  </si>
  <si>
    <t xml:space="preserve">Chorizitos, Mini Morcilla, Maiz Pira, Cascabeles y Papita Criolla </t>
  </si>
  <si>
    <t xml:space="preserve">Mini Consome de Pollo al Jerez con Baguette </t>
  </si>
  <si>
    <t>Mojito o Michelada</t>
  </si>
  <si>
    <t xml:space="preserve">Bebidas: Agua, limonada natural o gaseosa </t>
  </si>
  <si>
    <t>2 Empanaditas Gourmet o Croquetas de Carne, Pollo o Queso</t>
  </si>
  <si>
    <t>Queso Campesino con Arequipe</t>
  </si>
  <si>
    <t>PARRILLADA EMPRESARIAL (Servida a la Mesa)</t>
  </si>
  <si>
    <t>Carne de Res</t>
  </si>
  <si>
    <r>
      <t>PARRILLADA EMPRESARIAL</t>
    </r>
    <r>
      <rPr>
        <sz val="10"/>
        <rFont val="Maiandra GD"/>
        <family val="2"/>
      </rPr>
      <t xml:space="preserve"> (Sin Entrada)</t>
    </r>
    <r>
      <rPr>
        <b/>
        <sz val="10"/>
        <rFont val="Maiandra GD"/>
        <family val="2"/>
      </rPr>
      <t xml:space="preserve"> </t>
    </r>
    <r>
      <rPr>
        <sz val="10"/>
        <rFont val="Maiandra GD"/>
        <family val="2"/>
      </rPr>
      <t>servida a la mesa</t>
    </r>
  </si>
  <si>
    <t xml:space="preserve">De Salida  $2.900 </t>
  </si>
  <si>
    <t>MENU PARRILLADA EVENTO DIC. 16 DE 2016v</t>
  </si>
  <si>
    <t>PICADA 7:00 PM  $6.200</t>
  </si>
  <si>
    <t>COSTOS EVENTO DE MARIA EUGENIA RAMOS EN DICIEMBRE 16 DE 2016v</t>
  </si>
  <si>
    <t>USO EXCLUSIVO de Instalaciones De 8 horas (Horario Dia y Noche)</t>
  </si>
  <si>
    <r>
      <t xml:space="preserve">Postre </t>
    </r>
    <r>
      <rPr>
        <sz val="11"/>
        <rFont val="Maiandra GD"/>
        <family val="2"/>
      </rPr>
      <t xml:space="preserve">(Opcional)  </t>
    </r>
    <r>
      <rPr>
        <b/>
        <sz val="11"/>
        <rFont val="Maiandra GD"/>
        <family val="2"/>
      </rPr>
      <t>$2.900</t>
    </r>
  </si>
</sst>
</file>

<file path=xl/styles.xml><?xml version="1.0" encoding="utf-8"?>
<styleSheet xmlns="http://schemas.openxmlformats.org/spreadsheetml/2006/main">
  <numFmts count="1">
    <numFmt numFmtId="164" formatCode="_ [$€]\ * #,##0.00_ ;_ [$€]\ * \-#,##0.00_ ;_ [$€]\ * &quot;-&quot;??_ ;_ @_ "/>
  </numFmts>
  <fonts count="37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4"/>
      <name val="Maiandra GD"/>
      <family val="2"/>
    </font>
    <font>
      <b/>
      <sz val="12"/>
      <name val="Maiandra GD"/>
      <family val="2"/>
    </font>
    <font>
      <sz val="12"/>
      <name val="Maiandra GD"/>
      <family val="2"/>
    </font>
    <font>
      <b/>
      <sz val="11"/>
      <name val="Maiandra GD"/>
      <family val="2"/>
    </font>
    <font>
      <b/>
      <sz val="10"/>
      <name val="Maiandra GD"/>
      <family val="2"/>
    </font>
    <font>
      <sz val="10"/>
      <name val="Maiandra GD"/>
      <family val="2"/>
    </font>
    <font>
      <sz val="11"/>
      <name val="Maiandra GD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1"/>
      <color theme="10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0"/>
      <color indexed="8"/>
      <name val="Maiandra GD"/>
      <family val="2"/>
    </font>
    <font>
      <b/>
      <i/>
      <sz val="10"/>
      <name val="Maiandra GD"/>
      <family val="2"/>
    </font>
    <font>
      <sz val="10"/>
      <color indexed="8"/>
      <name val="Calibri"/>
      <family val="2"/>
    </font>
    <font>
      <b/>
      <i/>
      <sz val="10"/>
      <color indexed="8"/>
      <name val="Maiandra GD"/>
      <family val="2"/>
    </font>
    <font>
      <b/>
      <sz val="13"/>
      <name val="Maiandra GD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b/>
      <sz val="16"/>
      <name val="Arial"/>
      <family val="2"/>
    </font>
    <font>
      <sz val="14"/>
      <name val="Maiandra GD"/>
      <family val="2"/>
    </font>
    <font>
      <i/>
      <sz val="14"/>
      <name val="Maiandra GD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43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9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3" borderId="0" applyNumberFormat="0" applyBorder="0" applyAlignment="0" applyProtection="0"/>
    <xf numFmtId="0" fontId="14" fillId="20" borderId="1" applyNumberFormat="0" applyAlignment="0" applyProtection="0"/>
    <xf numFmtId="0" fontId="15" fillId="21" borderId="2" applyNumberFormat="0" applyAlignment="0" applyProtection="0"/>
    <xf numFmtId="164" fontId="4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2" fillId="7" borderId="1" applyNumberFormat="0" applyAlignment="0" applyProtection="0"/>
    <xf numFmtId="0" fontId="23" fillId="0" borderId="6" applyNumberFormat="0" applyFill="0" applyAlignment="0" applyProtection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3" fillId="22" borderId="7" applyNumberFormat="0" applyFont="0" applyAlignment="0" applyProtection="0"/>
    <xf numFmtId="0" fontId="24" fillId="20" borderId="8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7" fillId="4" borderId="0" applyNumberFormat="0" applyBorder="0" applyAlignment="0" applyProtection="0"/>
    <xf numFmtId="0" fontId="14" fillId="20" borderId="1" applyNumberFormat="0" applyAlignment="0" applyProtection="0"/>
    <xf numFmtId="0" fontId="15" fillId="21" borderId="2" applyNumberFormat="0" applyAlignment="0" applyProtection="0"/>
    <xf numFmtId="0" fontId="23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22" fillId="7" borderId="1" applyNumberFormat="0" applyAlignment="0" applyProtection="0"/>
    <xf numFmtId="0" fontId="13" fillId="3" borderId="0" applyNumberFormat="0" applyBorder="0" applyAlignment="0" applyProtection="0"/>
    <xf numFmtId="0" fontId="33" fillId="24" borderId="0" applyNumberFormat="0" applyBorder="0" applyAlignment="0" applyProtection="0"/>
    <xf numFmtId="0" fontId="4" fillId="22" borderId="7" applyNumberFormat="0" applyFont="0" applyAlignment="0" applyProtection="0"/>
    <xf numFmtId="0" fontId="24" fillId="20" borderId="8" applyNumberFormat="0" applyAlignment="0" applyProtection="0"/>
    <xf numFmtId="0" fontId="2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5" fillId="0" borderId="0" applyNumberFormat="0" applyFill="0" applyBorder="0" applyAlignment="0" applyProtection="0"/>
    <xf numFmtId="0" fontId="32" fillId="0" borderId="12" applyNumberFormat="0" applyFill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</cellStyleXfs>
  <cellXfs count="49">
    <xf numFmtId="0" fontId="0" fillId="0" borderId="0" xfId="0"/>
    <xf numFmtId="3" fontId="0" fillId="0" borderId="0" xfId="0" applyNumberFormat="1" applyAlignment="1">
      <alignment horizontal="center"/>
    </xf>
    <xf numFmtId="3" fontId="0" fillId="0" borderId="0" xfId="0" applyNumberFormat="1"/>
    <xf numFmtId="3" fontId="9" fillId="23" borderId="0" xfId="0" applyNumberFormat="1" applyFont="1" applyFill="1" applyBorder="1" applyAlignment="1">
      <alignment vertical="center"/>
    </xf>
    <xf numFmtId="0" fontId="10" fillId="23" borderId="0" xfId="0" applyFont="1" applyFill="1" applyBorder="1"/>
    <xf numFmtId="0" fontId="10" fillId="23" borderId="0" xfId="0" applyFont="1" applyFill="1" applyBorder="1" applyAlignment="1">
      <alignment horizontal="center" vertical="center"/>
    </xf>
    <xf numFmtId="0" fontId="9" fillId="23" borderId="0" xfId="0" applyFont="1" applyFill="1" applyBorder="1" applyAlignment="1">
      <alignment horizontal="center" vertical="center"/>
    </xf>
    <xf numFmtId="3" fontId="10" fillId="23" borderId="0" xfId="0" applyNumberFormat="1" applyFont="1" applyFill="1" applyBorder="1" applyProtection="1"/>
    <xf numFmtId="0" fontId="9" fillId="23" borderId="0" xfId="0" applyFont="1" applyFill="1" applyBorder="1" applyProtection="1"/>
    <xf numFmtId="3" fontId="10" fillId="23" borderId="0" xfId="0" applyNumberFormat="1" applyFont="1" applyFill="1" applyBorder="1" applyAlignment="1">
      <alignment horizontal="center" vertical="center"/>
    </xf>
    <xf numFmtId="3" fontId="10" fillId="23" borderId="0" xfId="0" applyNumberFormat="1" applyFont="1" applyFill="1" applyBorder="1" applyAlignment="1">
      <alignment vertical="center"/>
    </xf>
    <xf numFmtId="0" fontId="4" fillId="23" borderId="0" xfId="0" applyFont="1" applyFill="1" applyBorder="1"/>
    <xf numFmtId="0" fontId="10" fillId="23" borderId="0" xfId="0" applyNumberFormat="1" applyFont="1" applyFill="1" applyBorder="1" applyAlignment="1">
      <alignment horizontal="center" vertical="center"/>
    </xf>
    <xf numFmtId="3" fontId="7" fillId="23" borderId="0" xfId="0" applyNumberFormat="1" applyFont="1" applyFill="1" applyBorder="1" applyAlignment="1">
      <alignment vertical="center"/>
    </xf>
    <xf numFmtId="0" fontId="7" fillId="23" borderId="0" xfId="0" applyNumberFormat="1" applyFont="1" applyFill="1" applyBorder="1" applyAlignment="1">
      <alignment horizontal="center" vertical="center"/>
    </xf>
    <xf numFmtId="3" fontId="6" fillId="23" borderId="0" xfId="0" applyNumberFormat="1" applyFont="1" applyFill="1" applyBorder="1" applyAlignment="1">
      <alignment horizontal="center" vertical="center"/>
    </xf>
    <xf numFmtId="3" fontId="6" fillId="23" borderId="0" xfId="0" applyNumberFormat="1" applyFont="1" applyFill="1" applyBorder="1" applyAlignment="1">
      <alignment vertical="center"/>
    </xf>
    <xf numFmtId="0" fontId="6" fillId="23" borderId="0" xfId="0" applyNumberFormat="1" applyFont="1" applyFill="1" applyBorder="1" applyAlignment="1">
      <alignment horizontal="center" vertical="center"/>
    </xf>
    <xf numFmtId="0" fontId="29" fillId="23" borderId="0" xfId="0" applyFont="1" applyFill="1" applyBorder="1"/>
    <xf numFmtId="0" fontId="30" fillId="23" borderId="0" xfId="0" applyFont="1" applyFill="1" applyBorder="1" applyAlignment="1">
      <alignment horizontal="right"/>
    </xf>
    <xf numFmtId="0" fontId="31" fillId="23" borderId="0" xfId="0" applyFont="1" applyFill="1" applyBorder="1" applyAlignment="1">
      <alignment horizontal="center" vertical="center"/>
    </xf>
    <xf numFmtId="0" fontId="7" fillId="23" borderId="0" xfId="0" applyNumberFormat="1" applyFont="1" applyFill="1" applyBorder="1" applyAlignment="1">
      <alignment vertical="center"/>
    </xf>
    <xf numFmtId="0" fontId="0" fillId="0" borderId="0" xfId="0" applyBorder="1"/>
    <xf numFmtId="14" fontId="10" fillId="23" borderId="0" xfId="0" applyNumberFormat="1" applyFont="1" applyFill="1" applyBorder="1" applyAlignment="1">
      <alignment horizontal="center" vertical="center"/>
    </xf>
    <xf numFmtId="3" fontId="27" fillId="23" borderId="0" xfId="0" applyNumberFormat="1" applyFont="1" applyFill="1" applyBorder="1"/>
    <xf numFmtId="3" fontId="27" fillId="23" borderId="9" xfId="0" applyNumberFormat="1" applyFont="1" applyFill="1" applyBorder="1"/>
    <xf numFmtId="3" fontId="27" fillId="23" borderId="11" xfId="0" applyNumberFormat="1" applyFont="1" applyFill="1" applyBorder="1"/>
    <xf numFmtId="3" fontId="10" fillId="23" borderId="10" xfId="0" applyNumberFormat="1" applyFont="1" applyFill="1" applyBorder="1" applyAlignment="1">
      <alignment vertical="center"/>
    </xf>
    <xf numFmtId="0" fontId="9" fillId="23" borderId="0" xfId="0" applyFont="1" applyFill="1" applyBorder="1"/>
    <xf numFmtId="0" fontId="9" fillId="23" borderId="0" xfId="0" applyFont="1" applyFill="1" applyBorder="1" applyAlignment="1">
      <alignment horizontal="center"/>
    </xf>
    <xf numFmtId="0" fontId="28" fillId="23" borderId="0" xfId="0" applyFont="1" applyFill="1" applyBorder="1" applyAlignment="1">
      <alignment horizontal="right" vertical="center"/>
    </xf>
    <xf numFmtId="0" fontId="9" fillId="23" borderId="0" xfId="0" applyFont="1" applyFill="1" applyBorder="1" applyAlignment="1">
      <alignment horizontal="right" vertical="center"/>
    </xf>
    <xf numFmtId="0" fontId="6" fillId="23" borderId="0" xfId="0" applyFont="1" applyFill="1" applyBorder="1" applyAlignment="1">
      <alignment horizontal="center"/>
    </xf>
    <xf numFmtId="0" fontId="7" fillId="23" borderId="0" xfId="0" applyFont="1" applyFill="1" applyBorder="1" applyAlignment="1">
      <alignment horizontal="center"/>
    </xf>
    <xf numFmtId="0" fontId="7" fillId="23" borderId="0" xfId="0" applyFont="1" applyFill="1" applyBorder="1" applyAlignment="1"/>
    <xf numFmtId="0" fontId="5" fillId="0" borderId="0" xfId="0" applyFont="1" applyBorder="1" applyAlignment="1">
      <alignment vertical="center"/>
    </xf>
    <xf numFmtId="3" fontId="0" fillId="0" borderId="0" xfId="0" applyNumberFormat="1" applyBorder="1"/>
    <xf numFmtId="0" fontId="11" fillId="0" borderId="0" xfId="0" applyFont="1" applyAlignment="1">
      <alignment vertical="center"/>
    </xf>
    <xf numFmtId="0" fontId="34" fillId="0" borderId="0" xfId="94" applyFont="1" applyAlignment="1">
      <alignment horizontal="centerContinuous" vertical="center"/>
    </xf>
    <xf numFmtId="0" fontId="4" fillId="0" borderId="0" xfId="94"/>
    <xf numFmtId="0" fontId="5" fillId="0" borderId="0" xfId="94" applyFont="1" applyAlignment="1">
      <alignment horizontal="centerContinuous" vertical="center"/>
    </xf>
    <xf numFmtId="0" fontId="35" fillId="0" borderId="0" xfId="94" applyFont="1" applyAlignment="1">
      <alignment horizontal="centerContinuous" vertical="center"/>
    </xf>
    <xf numFmtId="0" fontId="35" fillId="0" borderId="0" xfId="39" applyFont="1" applyAlignment="1">
      <alignment horizontal="centerContinuous" vertical="center"/>
    </xf>
    <xf numFmtId="0" fontId="35" fillId="0" borderId="0" xfId="95" applyFont="1" applyAlignment="1">
      <alignment horizontal="centerContinuous" vertical="center"/>
    </xf>
    <xf numFmtId="3" fontId="4" fillId="0" borderId="0" xfId="94" applyNumberFormat="1"/>
    <xf numFmtId="0" fontId="36" fillId="0" borderId="0" xfId="94" applyFont="1" applyAlignment="1">
      <alignment horizontal="centerContinuous" vertical="center"/>
    </xf>
    <xf numFmtId="0" fontId="4" fillId="0" borderId="0" xfId="94" applyBorder="1"/>
    <xf numFmtId="9" fontId="4" fillId="0" borderId="0" xfId="94" applyNumberFormat="1" applyAlignment="1">
      <alignment horizontal="center"/>
    </xf>
    <xf numFmtId="0" fontId="31" fillId="23" borderId="0" xfId="0" applyFont="1" applyFill="1" applyBorder="1" applyAlignment="1">
      <alignment horizontal="center" vertical="center"/>
    </xf>
  </cellXfs>
  <cellStyles count="96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Énfasis1 2" xfId="51"/>
    <cellStyle name="20% - Énfasis2 2" xfId="52"/>
    <cellStyle name="20% - Énfasis3 2" xfId="53"/>
    <cellStyle name="20% - Énfasis4 2" xfId="54"/>
    <cellStyle name="20% - Énfasis5 2" xfId="55"/>
    <cellStyle name="20% - Énfasis6 2" xfId="5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40% - Énfasis1 2" xfId="57"/>
    <cellStyle name="40% - Énfasis2 2" xfId="58"/>
    <cellStyle name="40% - Énfasis3 2" xfId="59"/>
    <cellStyle name="40% - Énfasis4 2" xfId="60"/>
    <cellStyle name="40% - Énfasis5 2" xfId="61"/>
    <cellStyle name="40% - Énfasis6 2" xfId="6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60% - Énfasis1 2" xfId="63"/>
    <cellStyle name="60% - Énfasis2 2" xfId="64"/>
    <cellStyle name="60% - Énfasis3 2" xfId="65"/>
    <cellStyle name="60% - Énfasis4 2" xfId="66"/>
    <cellStyle name="60% - Énfasis5 2" xfId="67"/>
    <cellStyle name="60% - Énfasis6 2" xfId="6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Buena 2" xfId="69"/>
    <cellStyle name="Calculation" xfId="26"/>
    <cellStyle name="Cálculo 2" xfId="70"/>
    <cellStyle name="Celda de comprobación 2" xfId="71"/>
    <cellStyle name="Celda vinculada 2" xfId="72"/>
    <cellStyle name="Check Cell" xfId="27"/>
    <cellStyle name="Encabezado 4 2" xfId="73"/>
    <cellStyle name="Énfasis1 2" xfId="74"/>
    <cellStyle name="Énfasis2 2" xfId="75"/>
    <cellStyle name="Énfasis3 2" xfId="76"/>
    <cellStyle name="Énfasis4 2" xfId="77"/>
    <cellStyle name="Énfasis5 2" xfId="78"/>
    <cellStyle name="Énfasis6 2" xfId="79"/>
    <cellStyle name="Entrada 2" xfId="80"/>
    <cellStyle name="Euro" xfId="28"/>
    <cellStyle name="Explanatory Text" xfId="29"/>
    <cellStyle name="Good" xfId="30"/>
    <cellStyle name="Heading 1" xfId="31"/>
    <cellStyle name="Heading 2" xfId="32"/>
    <cellStyle name="Heading 3" xfId="33"/>
    <cellStyle name="Heading 4" xfId="34"/>
    <cellStyle name="Hipervínculo 2" xfId="35"/>
    <cellStyle name="Incorrecto 2" xfId="81"/>
    <cellStyle name="Input" xfId="36"/>
    <cellStyle name="Linked Cell" xfId="37"/>
    <cellStyle name="Neutral 2" xfId="82"/>
    <cellStyle name="Normal" xfId="0" builtinId="0"/>
    <cellStyle name="Normal 2" xfId="38"/>
    <cellStyle name="Normal 2 2" xfId="39"/>
    <cellStyle name="Normal 2 3" xfId="40"/>
    <cellStyle name="Normal 2 4" xfId="41"/>
    <cellStyle name="Normal 3" xfId="42"/>
    <cellStyle name="Normal 3 2" xfId="43"/>
    <cellStyle name="Normal 4" xfId="44"/>
    <cellStyle name="Normal 4 2" xfId="50"/>
    <cellStyle name="Normal 4 3" xfId="93"/>
    <cellStyle name="Normal 4 4" xfId="49"/>
    <cellStyle name="Normal 5" xfId="92"/>
    <cellStyle name="Normal_MenusFiesta_CarBotDic2x550v" xfId="94"/>
    <cellStyle name="Normal_Pasabocas_PrecioPasabocas 2" xfId="95"/>
    <cellStyle name="Notas 2" xfId="83"/>
    <cellStyle name="Note" xfId="45"/>
    <cellStyle name="Output" xfId="46"/>
    <cellStyle name="Salida 2" xfId="84"/>
    <cellStyle name="Texto de advertencia 2" xfId="85"/>
    <cellStyle name="Texto explicativo 2" xfId="86"/>
    <cellStyle name="Title" xfId="47"/>
    <cellStyle name="Título 1 2" xfId="87"/>
    <cellStyle name="Título 2 2" xfId="88"/>
    <cellStyle name="Título 3 2" xfId="89"/>
    <cellStyle name="Título 4" xfId="90"/>
    <cellStyle name="Total 2" xfId="91"/>
    <cellStyle name="Warning Text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iguel%20B/Desktop/BahiaXhacer/BahiaXhacer/BaseDeDatosInvitadosBAHI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atty"/>
      <sheetName val="Patty (2)"/>
      <sheetName val="JG"/>
      <sheetName val="Mb"/>
      <sheetName val="Medios"/>
      <sheetName val="lissy"/>
      <sheetName val="Patrocinios"/>
      <sheetName val="navidadmarta"/>
      <sheetName val="NavidadMarta2"/>
      <sheetName val="ListaDeSkandia"/>
    </sheetNames>
    <sheetDataSet>
      <sheetData sheetId="0">
        <row r="1">
          <cell r="B1" t="str">
            <v>Nombre</v>
          </cell>
          <cell r="C1" t="str">
            <v>Apellido</v>
          </cell>
          <cell r="D1" t="str">
            <v>Empresa</v>
          </cell>
          <cell r="E1" t="str">
            <v>Titulo</v>
          </cell>
          <cell r="F1" t="str">
            <v>Direccion</v>
          </cell>
          <cell r="G1" t="str">
            <v>Ciudad</v>
          </cell>
          <cell r="H1" t="str">
            <v>Pais</v>
          </cell>
          <cell r="I1" t="str">
            <v>Fax</v>
          </cell>
          <cell r="J1" t="str">
            <v>TelOficina</v>
          </cell>
          <cell r="K1" t="str">
            <v>Tel2</v>
          </cell>
          <cell r="L1" t="str">
            <v>TelCasa</v>
          </cell>
          <cell r="M1" t="str">
            <v>Celular</v>
          </cell>
          <cell r="N1" t="str">
            <v>TelOtro</v>
          </cell>
          <cell r="O1" t="str">
            <v>Cumpleanos</v>
          </cell>
          <cell r="P1" t="str">
            <v>Email</v>
          </cell>
          <cell r="Q1" t="str">
            <v>EmailNombre</v>
          </cell>
          <cell r="R1" t="str">
            <v>Notas</v>
          </cell>
        </row>
        <row r="2">
          <cell r="B2" t="str">
            <v>Martha</v>
          </cell>
          <cell r="C2" t="str">
            <v>Abdallah</v>
          </cell>
          <cell r="D2" t="str">
            <v>Lobista Asobancaria</v>
          </cell>
          <cell r="F2" t="str">
            <v>Dirección Calle78 no 10 -31 casa 4</v>
          </cell>
          <cell r="H2" t="str">
            <v>USA</v>
          </cell>
          <cell r="J2">
            <v>2495080</v>
          </cell>
          <cell r="M2">
            <v>3153390736</v>
          </cell>
          <cell r="P2" t="str">
            <v>mabdallah@uvpa.net</v>
          </cell>
          <cell r="Q2" t="str">
            <v>mabdallah@uvpa.net</v>
          </cell>
          <cell r="R2" t="str">
            <v xml:space="preserve">
Martha Abdalah.
2495080 o mi cel 315 3390736
Dirección Calle78 no 10 -31 casa No 4
</v>
          </cell>
        </row>
        <row r="3">
          <cell r="B3" t="str">
            <v>Flor Maria</v>
          </cell>
          <cell r="C3" t="str">
            <v>Acevedo</v>
          </cell>
          <cell r="D3" t="str">
            <v>Banco de Bogota</v>
          </cell>
          <cell r="E3" t="str">
            <v>Jefe Cartera</v>
          </cell>
          <cell r="F3" t="str">
            <v>Cra 13 No 26 - 45 entrepiso</v>
          </cell>
          <cell r="H3" t="str">
            <v>Colombia</v>
          </cell>
          <cell r="I3" t="str">
            <v>444-1060 ext. 3610 o 3567</v>
          </cell>
          <cell r="J3" t="str">
            <v xml:space="preserve"> 444-1144</v>
          </cell>
          <cell r="K3" t="str">
            <v>444-1060 ext 3610 o 3567</v>
          </cell>
          <cell r="M3">
            <v>3153414118</v>
          </cell>
          <cell r="P3" t="str">
            <v>faceved@bancodebogota.com.co</v>
          </cell>
          <cell r="Q3" t="str">
            <v>faceved@bancodebogota.com.co</v>
          </cell>
          <cell r="R3" t="str">
            <v xml:space="preserve">
</v>
          </cell>
        </row>
        <row r="4">
          <cell r="B4" t="str">
            <v>Alexander</v>
          </cell>
          <cell r="C4" t="str">
            <v>ACosta</v>
          </cell>
          <cell r="D4" t="str">
            <v>Visa Colombia</v>
          </cell>
          <cell r="E4" t="str">
            <v>Gerente de Productos y desarrollo de negoci</v>
          </cell>
          <cell r="F4" t="str">
            <v>Calle 72 No 6 -12</v>
          </cell>
          <cell r="G4" t="str">
            <v>Bogota</v>
          </cell>
          <cell r="H4" t="str">
            <v>Colombia</v>
          </cell>
          <cell r="I4" t="str">
            <v>(571) 212-5201</v>
          </cell>
          <cell r="J4">
            <v>3766440</v>
          </cell>
          <cell r="M4">
            <v>3102397427</v>
          </cell>
          <cell r="O4" t="str">
            <v>12/6/2005</v>
          </cell>
          <cell r="P4" t="str">
            <v>aacosta@visa.com.co</v>
          </cell>
          <cell r="Q4" t="str">
            <v>Alexander Acosta</v>
          </cell>
          <cell r="R4" t="str">
            <v xml:space="preserve"> &lt;&lt;ole0.bmp&gt;&gt;  (310) 239-7427
</v>
          </cell>
        </row>
        <row r="5">
          <cell r="B5" t="str">
            <v>Augusto</v>
          </cell>
          <cell r="C5" t="str">
            <v>Acosta</v>
          </cell>
          <cell r="D5" t="str">
            <v>Superintendencia Financiera</v>
          </cell>
          <cell r="J5">
            <v>3114910940</v>
          </cell>
          <cell r="L5" t="str">
            <v>0115716122139</v>
          </cell>
          <cell r="O5" t="str">
            <v>3/17/2006</v>
          </cell>
          <cell r="P5" t="str">
            <v>acosta114@hotmail.com</v>
          </cell>
          <cell r="Q5" t="str">
            <v>Augusto Acosta</v>
          </cell>
          <cell r="R5" t="str">
            <v xml:space="preserve">casa 6190642 -6122139
Calle 72 No 7-82 of 502.
felinico@cable.net.co
Cr 4 114A-80 Apto 602
COLOMBIA - Distrito Capital, Bogotá
Teléfono:(57) (1) 6122139
casa 6190642 -6122139
311 491 0940 y el teléfono de la casa es 6122139 
</v>
          </cell>
        </row>
        <row r="6">
          <cell r="B6" t="str">
            <v>Xavier</v>
          </cell>
          <cell r="C6" t="str">
            <v>Andrade</v>
          </cell>
          <cell r="D6" t="str">
            <v>Visa Colombia</v>
          </cell>
          <cell r="E6" t="str">
            <v>Director Comercial</v>
          </cell>
          <cell r="P6" t="str">
            <v>xandrade@visa.com.co</v>
          </cell>
          <cell r="Q6" t="str">
            <v>xandrade@visa.com.co</v>
          </cell>
          <cell r="R6" t="str">
            <v xml:space="preserve">
</v>
          </cell>
        </row>
        <row r="7">
          <cell r="B7" t="str">
            <v>Juan</v>
          </cell>
          <cell r="C7" t="str">
            <v>Angel</v>
          </cell>
          <cell r="J7" t="str">
            <v>541-7731</v>
          </cell>
          <cell r="L7" t="str">
            <v>571-321-0931</v>
          </cell>
          <cell r="M7" t="str">
            <v>310-856-0702</v>
          </cell>
          <cell r="P7" t="str">
            <v>juansangel@hotmail.com</v>
          </cell>
        </row>
        <row r="8">
          <cell r="B8" t="str">
            <v>Paula</v>
          </cell>
          <cell r="C8" t="str">
            <v>Angel</v>
          </cell>
          <cell r="D8" t="str">
            <v>Bancolombia</v>
          </cell>
          <cell r="F8" t="str">
            <v xml:space="preserve">Cra 52 No 50 - 20    Medellin  </v>
          </cell>
          <cell r="G8" t="str">
            <v>Medellin</v>
          </cell>
          <cell r="H8" t="str">
            <v>Colombia</v>
          </cell>
          <cell r="I8" t="str">
            <v>(574) 511-0653</v>
          </cell>
          <cell r="J8" t="str">
            <v>511-5516 / 514-0209</v>
          </cell>
          <cell r="K8" t="str">
            <v xml:space="preserve"> 011574 5108969</v>
          </cell>
          <cell r="M8">
            <v>3162917089</v>
          </cell>
          <cell r="P8" t="str">
            <v>PAANGEL.BANCOLOMBIA@bancolombia.com.co</v>
          </cell>
          <cell r="Q8" t="str">
            <v>Paula Angel</v>
          </cell>
          <cell r="R8" t="str">
            <v xml:space="preserve">Diana
Luz María 
(574) 511-5516  Directo 574-510-8653    011574 5108969
5745108653
</v>
          </cell>
        </row>
        <row r="9">
          <cell r="B9" t="str">
            <v>Jose Luis</v>
          </cell>
          <cell r="C9" t="str">
            <v>Anzola</v>
          </cell>
          <cell r="F9" t="str">
            <v>Cra 9 # 49-42 Piso 7</v>
          </cell>
          <cell r="G9" t="str">
            <v>Bogota</v>
          </cell>
          <cell r="H9" t="str">
            <v>Colombia</v>
          </cell>
          <cell r="J9" t="str">
            <v>571-570-1033</v>
          </cell>
          <cell r="L9" t="str">
            <v>571-232-3880</v>
          </cell>
          <cell r="M9" t="str">
            <v>310-2403460</v>
          </cell>
          <cell r="P9" t="str">
            <v>jlanzola@hotmail.com</v>
          </cell>
        </row>
        <row r="10">
          <cell r="B10" t="str">
            <v>MariaAngelica</v>
          </cell>
          <cell r="C10" t="str">
            <v>Arbelaez</v>
          </cell>
          <cell r="D10" t="str">
            <v>fedesarrollo</v>
          </cell>
          <cell r="E10" t="str">
            <v>Asesora</v>
          </cell>
          <cell r="F10" t="str">
            <v>Dirección: Calle 78 No. 9 - 91</v>
          </cell>
          <cell r="G10" t="str">
            <v xml:space="preserve"> Bogotá</v>
          </cell>
          <cell r="H10" t="str">
            <v>USA</v>
          </cell>
          <cell r="I10" t="str">
            <v>0115712126073</v>
          </cell>
          <cell r="J10">
            <v>3125300</v>
          </cell>
          <cell r="K10" t="str">
            <v>0115715303717</v>
          </cell>
          <cell r="L10" t="str">
            <v>(571) 530 37 17</v>
          </cell>
          <cell r="M10">
            <v>3102343612</v>
          </cell>
          <cell r="P10" t="str">
            <v>marbelaez@fedesarrollo.org</v>
          </cell>
          <cell r="Q10" t="str">
            <v>marbelaez@fedesarrollo.org</v>
          </cell>
          <cell r="R10" t="str">
            <v xml:space="preserve">Fedesarrollo
Teléfonos: (571) 312 5300 / (571) 530 37 17 - Fax: (571) 212 6073
</v>
          </cell>
        </row>
        <row r="11">
          <cell r="B11" t="str">
            <v>Eulalia</v>
          </cell>
          <cell r="C11" t="str">
            <v>Arboleda</v>
          </cell>
          <cell r="D11" t="str">
            <v>BCSC</v>
          </cell>
          <cell r="E11" t="str">
            <v>Presidente                 secre 3137195</v>
          </cell>
          <cell r="F11" t="str">
            <v>Carrera 7 No. 77-65 Torre Colmena</v>
          </cell>
          <cell r="H11" t="str">
            <v>USA</v>
          </cell>
          <cell r="J11">
            <v>3138000</v>
          </cell>
          <cell r="L11" t="str">
            <v>011571321-5000</v>
          </cell>
          <cell r="P11" t="str">
            <v>eulalia_arboleda@fundacion-social.com.co</v>
          </cell>
          <cell r="Q11" t="str">
            <v>eulalia_arboleda@fundacion-social.com.co</v>
          </cell>
          <cell r="R11" t="str">
            <v xml:space="preserve">Eulalia María	Arboleda de Montes 	Presidente	Carrera 7 No. 77-65 Torre Colmena	Bogotá D.C.	3138000 - 3215000	
Directo: 011-571-313-7195
</v>
          </cell>
        </row>
        <row r="12">
          <cell r="B12" t="str">
            <v>Mauricio</v>
          </cell>
          <cell r="C12" t="str">
            <v>Archila</v>
          </cell>
          <cell r="G12" t="str">
            <v>Bogota</v>
          </cell>
          <cell r="I12" t="str">
            <v>317-6795</v>
          </cell>
          <cell r="J12" t="str">
            <v>621-2631</v>
          </cell>
          <cell r="L12" t="str">
            <v>621-2641</v>
          </cell>
          <cell r="M12" t="str">
            <v>310-867-0121</v>
          </cell>
        </row>
        <row r="13">
          <cell r="B13" t="str">
            <v>Gildardo</v>
          </cell>
          <cell r="C13" t="str">
            <v>Armel</v>
          </cell>
          <cell r="D13" t="str">
            <v xml:space="preserve">Presiden Cam de Comer </v>
          </cell>
          <cell r="F13" t="str">
            <v>Manizalez</v>
          </cell>
          <cell r="G13" t="str">
            <v>Manizalez</v>
          </cell>
          <cell r="J13" t="str">
            <v>0968-841840</v>
          </cell>
          <cell r="K13" t="str">
            <v>+57 (0968) -842260</v>
          </cell>
          <cell r="M13" t="str">
            <v>(315) 541-4882</v>
          </cell>
          <cell r="R13" t="str">
            <v xml:space="preserve">
</v>
          </cell>
        </row>
        <row r="14">
          <cell r="B14" t="str">
            <v>Gisele</v>
          </cell>
          <cell r="C14" t="str">
            <v>Becerra</v>
          </cell>
          <cell r="M14" t="str">
            <v>311-513-9311</v>
          </cell>
          <cell r="P14" t="str">
            <v>gebecerr@urosario.edu.co</v>
          </cell>
        </row>
        <row r="15">
          <cell r="B15" t="str">
            <v>Jesus Alberto</v>
          </cell>
          <cell r="C15" t="str">
            <v>Becerra</v>
          </cell>
          <cell r="F15" t="str">
            <v>Calle 11 sur #29d - 220 Apto 1002 Medellin</v>
          </cell>
          <cell r="G15" t="str">
            <v>Medellin</v>
          </cell>
          <cell r="J15" t="str">
            <v>4-311-5211</v>
          </cell>
          <cell r="L15" t="str">
            <v>4-313-4214</v>
          </cell>
          <cell r="M15" t="str">
            <v>310-815-6458</v>
          </cell>
          <cell r="P15" t="str">
            <v>jbecerra@datascan.com.co</v>
          </cell>
        </row>
        <row r="16">
          <cell r="B16" t="str">
            <v>Roberto</v>
          </cell>
          <cell r="C16" t="str">
            <v>Bojaca</v>
          </cell>
          <cell r="D16" t="str">
            <v>Banco de Occidente</v>
          </cell>
          <cell r="F16" t="str">
            <v>Cra. 13 No. 27 - 43 / 47</v>
          </cell>
          <cell r="H16" t="str">
            <v>USA</v>
          </cell>
          <cell r="I16" t="str">
            <v>(571) 287-8329</v>
          </cell>
          <cell r="J16" t="str">
            <v>(571) 241-9323</v>
          </cell>
          <cell r="K16" t="str">
            <v>(571) 241-9330</v>
          </cell>
          <cell r="P16" t="str">
            <v>rbojaca@bancodeoccidente.com.co</v>
          </cell>
          <cell r="Q16" t="str">
            <v>rbojaca@bancodeoccidente.com.co</v>
          </cell>
          <cell r="R16" t="str">
            <v xml:space="preserve">Clara Inés Gómez. 
</v>
          </cell>
        </row>
        <row r="17">
          <cell r="B17" t="str">
            <v>LUCIA</v>
          </cell>
          <cell r="C17" t="str">
            <v>BOTERO</v>
          </cell>
          <cell r="D17" t="str">
            <v>BANCO DE BOGOTA</v>
          </cell>
          <cell r="E17" t="str">
            <v>Directora Nal. Credibanco</v>
          </cell>
          <cell r="F17" t="str">
            <v>CRA 13 # 26-45 ENTREPISO</v>
          </cell>
          <cell r="G17" t="str">
            <v>BOGOTA</v>
          </cell>
          <cell r="H17" t="str">
            <v>Colombia</v>
          </cell>
          <cell r="I17" t="str">
            <v>(571) 444-1684</v>
          </cell>
          <cell r="J17" t="str">
            <v>444-1060 ext 3501</v>
          </cell>
          <cell r="K17" t="str">
            <v>el.:  444-1060 ext. 3610 o</v>
          </cell>
          <cell r="M17">
            <v>3153454221</v>
          </cell>
          <cell r="P17" t="str">
            <v>LBOTERO@BANCODEBOGOTA.COM.CO</v>
          </cell>
          <cell r="Q17" t="str">
            <v>LUCIA BOTERO</v>
          </cell>
          <cell r="R17" t="str">
            <v xml:space="preserve">Asistente:  Luz Marina 
LUCIA BOTERO
BANCO DE BOGOTA
CRA 13 # 26-45 ENTREPISO
BOGOTA, CUNDINAMARCA
Colombia
(571) 444-1060 ext 3610 o 3567 ext 3501 
</v>
          </cell>
        </row>
        <row r="18">
          <cell r="B18" t="str">
            <v>ALVARO</v>
          </cell>
          <cell r="C18" t="str">
            <v>CABRERA</v>
          </cell>
          <cell r="D18" t="str">
            <v>Consultor Visa Intl</v>
          </cell>
          <cell r="F18" t="str">
            <v>Transv 19 A # 126 A -36</v>
          </cell>
          <cell r="H18" t="str">
            <v>USA</v>
          </cell>
          <cell r="J18" t="str">
            <v>(573) 340-5633</v>
          </cell>
          <cell r="L18" t="str">
            <v>(305) 361-1293</v>
          </cell>
          <cell r="M18" t="str">
            <v>(033) 227-4596</v>
          </cell>
          <cell r="P18" t="str">
            <v>acabrera@vmarket.com.ar</v>
          </cell>
          <cell r="Q18" t="str">
            <v>acabrera@vmarket.com.ar</v>
          </cell>
          <cell r="R18" t="str">
            <v xml:space="preserve">
</v>
          </cell>
        </row>
        <row r="19">
          <cell r="B19" t="str">
            <v>Francisco</v>
          </cell>
          <cell r="C19" t="str">
            <v>Cacho</v>
          </cell>
          <cell r="D19" t="str">
            <v>Banco santander</v>
          </cell>
          <cell r="E19" t="str">
            <v>Vicepresidente Medios depago</v>
          </cell>
          <cell r="F19" t="str">
            <v>Carrera 7a No 99 - 21 Piso 19</v>
          </cell>
          <cell r="G19" t="str">
            <v xml:space="preserve">Bogota </v>
          </cell>
          <cell r="H19" t="str">
            <v>Colombia</v>
          </cell>
          <cell r="J19">
            <v>5920000</v>
          </cell>
          <cell r="P19" t="str">
            <v>fcacho@bancosantander.com.co</v>
          </cell>
          <cell r="Q19" t="str">
            <v>Francisco Cacho (fcacho@bancosantander.com.co)</v>
          </cell>
          <cell r="R19" t="str">
            <v xml:space="preserve">011-571-6448541 - 6448020
5920612 Directo 
Marta 
</v>
          </cell>
        </row>
        <row r="20">
          <cell r="B20" t="str">
            <v>Consuelo</v>
          </cell>
          <cell r="C20" t="str">
            <v>Caldas</v>
          </cell>
          <cell r="M20" t="str">
            <v>310-240-7209</v>
          </cell>
        </row>
        <row r="21">
          <cell r="B21" t="str">
            <v>Alberto</v>
          </cell>
          <cell r="C21" t="str">
            <v>Callamand</v>
          </cell>
          <cell r="P21" t="str">
            <v>alberto.callamand@megaplan.com.co</v>
          </cell>
        </row>
        <row r="22">
          <cell r="B22" t="str">
            <v>Juan Carlos</v>
          </cell>
          <cell r="C22" t="str">
            <v>Cardona</v>
          </cell>
          <cell r="D22" t="str">
            <v>Fenalco Bogotá</v>
          </cell>
          <cell r="E22" t="str">
            <v>Vicepresidente Comercial</v>
          </cell>
          <cell r="M22">
            <v>3102344668</v>
          </cell>
          <cell r="P22" t="str">
            <v>juancardona@fenalco.com.co</v>
          </cell>
          <cell r="Q22" t="str">
            <v>Juan carlos Cardona</v>
          </cell>
        </row>
        <row r="23">
          <cell r="B23" t="str">
            <v>Luz Helena</v>
          </cell>
          <cell r="C23" t="str">
            <v>Cardona</v>
          </cell>
          <cell r="D23" t="str">
            <v>Visa Colombia</v>
          </cell>
          <cell r="E23" t="str">
            <v>Directora Productos</v>
          </cell>
          <cell r="F23" t="str">
            <v>Calle 72 No 6 - 12</v>
          </cell>
          <cell r="G23" t="str">
            <v>Bogota</v>
          </cell>
          <cell r="H23" t="str">
            <v>Colombia</v>
          </cell>
          <cell r="I23" t="str">
            <v>(571) 212-0857</v>
          </cell>
          <cell r="J23" t="str">
            <v xml:space="preserve"> 376-6440</v>
          </cell>
          <cell r="O23" t="str">
            <v>10/14/2000</v>
          </cell>
          <cell r="P23" t="str">
            <v>Lcardona@visa.com.co</v>
          </cell>
          <cell r="Q23" t="str">
            <v>Lcardona@visa.com.co</v>
          </cell>
        </row>
        <row r="24">
          <cell r="B24" t="str">
            <v>Alvaro</v>
          </cell>
          <cell r="C24" t="str">
            <v>Carrillo</v>
          </cell>
          <cell r="D24" t="str">
            <v>Davivienda</v>
          </cell>
          <cell r="E24" t="str">
            <v>Vicepresidente Ejecutivo</v>
          </cell>
          <cell r="F24" t="str">
            <v>Carrera 7 #73-47, Piso 11</v>
          </cell>
          <cell r="G24" t="str">
            <v>Bogotá</v>
          </cell>
          <cell r="H24" t="str">
            <v>Colombia</v>
          </cell>
          <cell r="J24" t="str">
            <v xml:space="preserve"> 606-9000</v>
          </cell>
          <cell r="K24" t="str">
            <v>(571) 346-8015</v>
          </cell>
          <cell r="P24" t="str">
            <v>acarrillo@davivienda.com</v>
          </cell>
          <cell r="Q24" t="str">
            <v>acarrillo@davivienda.com</v>
          </cell>
          <cell r="R24" t="str">
            <v xml:space="preserve">	&gt; -  Vicepresidente Ejecutivo  
	&gt;    Dr. Alvaro Carrillo - A cargo de toda la unidad de Consumo
	&gt;    acarrillo@davivienda.com &lt;mailto:acarrillo@davivienda.com&gt; 
	&gt;    Carrera 7 No. 73-47 Piso 11
&gt;    Telèfono 3468015
</v>
          </cell>
        </row>
        <row r="25">
          <cell r="B25" t="str">
            <v>Luz Angela</v>
          </cell>
          <cell r="C25" t="str">
            <v>Castro</v>
          </cell>
          <cell r="D25" t="str">
            <v>Asobancaria</v>
          </cell>
          <cell r="J25" t="str">
            <v xml:space="preserve"> 326-6600</v>
          </cell>
          <cell r="P25" t="str">
            <v>lcastro@asobancaria.com</v>
          </cell>
          <cell r="Q25" t="str">
            <v>lcastro@asobancaria.com</v>
          </cell>
        </row>
        <row r="26">
          <cell r="B26" t="str">
            <v>Mauricio Rafael</v>
          </cell>
          <cell r="C26" t="str">
            <v>Celin Gall</v>
          </cell>
          <cell r="D26" t="str">
            <v>Banco de Occidente</v>
          </cell>
          <cell r="E26" t="str">
            <v>Gerente División Producto Banca Empresarial</v>
          </cell>
          <cell r="F26" t="str">
            <v>Carrera 4 No 7-61 piso 10 Cali</v>
          </cell>
          <cell r="G26" t="str">
            <v>Cali</v>
          </cell>
          <cell r="H26" t="str">
            <v>Colombia</v>
          </cell>
          <cell r="I26" t="str">
            <v>(572) 886-7286</v>
          </cell>
          <cell r="J26" t="str">
            <v>886-1111 ext 1800-1801</v>
          </cell>
          <cell r="P26" t="str">
            <v>mcelin@bancodeoccidente.com.co</v>
          </cell>
          <cell r="Q26" t="str">
            <v>Mauricio Celin</v>
          </cell>
        </row>
        <row r="27">
          <cell r="B27" t="str">
            <v>Daniel</v>
          </cell>
          <cell r="C27" t="str">
            <v>Cheyne</v>
          </cell>
          <cell r="F27" t="str">
            <v>10852 N Kendall Dr.        Miami</v>
          </cell>
          <cell r="G27" t="str">
            <v>Miami</v>
          </cell>
          <cell r="H27" t="str">
            <v>USA</v>
          </cell>
          <cell r="L27" t="str">
            <v>305-279-3190</v>
          </cell>
          <cell r="P27" t="str">
            <v>drcheyne@hotmail.com</v>
          </cell>
        </row>
        <row r="28">
          <cell r="B28" t="str">
            <v>Maria Andrea</v>
          </cell>
          <cell r="C28" t="str">
            <v>Claros</v>
          </cell>
          <cell r="D28" t="str">
            <v>Bancolombia</v>
          </cell>
          <cell r="F28" t="str">
            <v>Cra 52, No. 50-20        Medellin</v>
          </cell>
          <cell r="G28" t="str">
            <v>Medellín</v>
          </cell>
          <cell r="H28" t="str">
            <v>Colombia</v>
          </cell>
          <cell r="I28" t="str">
            <v>(574) 511-0653</v>
          </cell>
          <cell r="J28" t="str">
            <v>511-5516 / 514-0209</v>
          </cell>
          <cell r="K28" t="str">
            <v>+57 (011574) -5108832</v>
          </cell>
          <cell r="P28" t="str">
            <v>MCLAROS@bancolombia.com.co</v>
          </cell>
          <cell r="Q28" t="str">
            <v>MCLAROS@bancolombia.com.co</v>
          </cell>
        </row>
        <row r="29">
          <cell r="B29" t="str">
            <v>Roberto</v>
          </cell>
          <cell r="C29" t="str">
            <v>Cocheteux</v>
          </cell>
          <cell r="D29" t="str">
            <v>Grupo Colsanitas</v>
          </cell>
          <cell r="J29" t="str">
            <v>646-6070 ext 1201</v>
          </cell>
          <cell r="K29" t="str">
            <v>+57 646 60 60</v>
          </cell>
          <cell r="R29" t="str">
            <v xml:space="preserve">José María, estos son los datos de Roberto Cocheteux de Colsanitas
Tel 571  6466070/  646 60 60 ext 1201
Yo los llevo por si acaso
</v>
          </cell>
        </row>
        <row r="30">
          <cell r="B30" t="str">
            <v>Mario</v>
          </cell>
          <cell r="C30" t="str">
            <v>Contreras</v>
          </cell>
          <cell r="D30" t="str">
            <v>ETB</v>
          </cell>
          <cell r="E30" t="str">
            <v>Vicepresidente Financiero</v>
          </cell>
          <cell r="F30" t="str">
            <v>Carrera 8 No 20-56 piso 9</v>
          </cell>
          <cell r="G30" t="str">
            <v>Bogota</v>
          </cell>
          <cell r="H30" t="str">
            <v>Colombia</v>
          </cell>
          <cell r="I30" t="str">
            <v>(571) 342-0457</v>
          </cell>
          <cell r="J30" t="str">
            <v>(571) 242-2265</v>
          </cell>
          <cell r="P30" t="str">
            <v>mariocon@etb.com.co</v>
          </cell>
          <cell r="Q30" t="str">
            <v>mariocon@etb.com.co</v>
          </cell>
          <cell r="R30" t="str">
            <v xml:space="preserve">
</v>
          </cell>
        </row>
        <row r="31">
          <cell r="B31" t="str">
            <v>Luis Fernando</v>
          </cell>
          <cell r="C31" t="str">
            <v>Criales</v>
          </cell>
          <cell r="D31" t="str">
            <v>Finagro</v>
          </cell>
          <cell r="G31" t="str">
            <v>Bogota</v>
          </cell>
          <cell r="J31" t="str">
            <v>338-0190</v>
          </cell>
          <cell r="L31">
            <v>3380189</v>
          </cell>
          <cell r="M31" t="str">
            <v>316-471-9279</v>
          </cell>
          <cell r="P31" t="str">
            <v>lcriales@finagro.com.co</v>
          </cell>
        </row>
        <row r="32">
          <cell r="B32" t="str">
            <v>Brenda</v>
          </cell>
          <cell r="C32" t="str">
            <v>Cubillos</v>
          </cell>
          <cell r="D32" t="str">
            <v>HSBC</v>
          </cell>
          <cell r="M32">
            <v>3153977126</v>
          </cell>
          <cell r="P32" t="str">
            <v>brenda.cubillos@hsbc.com.co</v>
          </cell>
          <cell r="Q32" t="str">
            <v>Brenda Cubillos (brenda.cubillos@hsbc.com.co)</v>
          </cell>
        </row>
        <row r="33">
          <cell r="B33" t="str">
            <v>Nombre</v>
          </cell>
          <cell r="C33" t="str">
            <v>Apellido</v>
          </cell>
          <cell r="D33" t="str">
            <v>Empresa</v>
          </cell>
          <cell r="E33" t="str">
            <v>Titulo</v>
          </cell>
          <cell r="F33" t="str">
            <v>Direccion</v>
          </cell>
          <cell r="G33" t="str">
            <v>Ciudad</v>
          </cell>
          <cell r="H33" t="str">
            <v>Pais</v>
          </cell>
          <cell r="I33" t="str">
            <v>Fax</v>
          </cell>
          <cell r="J33" t="str">
            <v>TelOficina</v>
          </cell>
        </row>
        <row r="34">
          <cell r="B34" t="str">
            <v>Hector</v>
          </cell>
          <cell r="C34" t="str">
            <v>Cuellar</v>
          </cell>
          <cell r="D34" t="str">
            <v>BanSuperior</v>
          </cell>
          <cell r="E34" t="str">
            <v>Asesor Externo</v>
          </cell>
          <cell r="F34" t="str">
            <v>Carrera 7 #73-47, Piso 11</v>
          </cell>
          <cell r="G34" t="str">
            <v>Bogotá</v>
          </cell>
          <cell r="H34" t="str">
            <v>Colombia</v>
          </cell>
          <cell r="J34" t="str">
            <v>(571) 606-9036</v>
          </cell>
          <cell r="M34" t="str">
            <v>+34 (-619) -212716</v>
          </cell>
          <cell r="P34" t="str">
            <v>hjrcuellar@hotmail.com</v>
          </cell>
          <cell r="Q34" t="str">
            <v>hjrcuellar@hotmail.com</v>
          </cell>
          <cell r="R34" t="str">
            <v xml:space="preserve">hjrcuellar@hotmail.com
</v>
          </cell>
        </row>
        <row r="35">
          <cell r="B35" t="str">
            <v>MariaMercedes</v>
          </cell>
          <cell r="C35" t="str">
            <v>Cuellar</v>
          </cell>
          <cell r="D35" t="str">
            <v>Asobancaria</v>
          </cell>
          <cell r="E35" t="str">
            <v>Presidente</v>
          </cell>
          <cell r="F35" t="str">
            <v>Carrera 9 No 74-08 piso 9</v>
          </cell>
          <cell r="G35" t="str">
            <v>Bogotá</v>
          </cell>
          <cell r="H35" t="str">
            <v>USA</v>
          </cell>
          <cell r="J35">
            <v>3266608</v>
          </cell>
          <cell r="L35" t="str">
            <v>0115713266612</v>
          </cell>
          <cell r="M35">
            <v>3103494106</v>
          </cell>
          <cell r="P35" t="str">
            <v>mcuellar@asobancaria.com</v>
          </cell>
          <cell r="Q35" t="str">
            <v>MariaMercedes Cuellar</v>
          </cell>
          <cell r="R35" t="str">
            <v xml:space="preserve">Directo MM 0115713266612/08
3102500791 celular Marcela  
</v>
          </cell>
        </row>
        <row r="36">
          <cell r="B36" t="str">
            <v>Juan  Manuel</v>
          </cell>
          <cell r="C36" t="str">
            <v>Diaz</v>
          </cell>
          <cell r="D36" t="str">
            <v>Davivienda</v>
          </cell>
          <cell r="E36" t="str">
            <v>Vicepresidente Comercial</v>
          </cell>
          <cell r="F36" t="str">
            <v>Carrera 7  No 31 - 10 piso 25</v>
          </cell>
          <cell r="G36" t="str">
            <v>Bogota</v>
          </cell>
          <cell r="H36" t="str">
            <v>Colombia</v>
          </cell>
          <cell r="I36" t="str">
            <v>(571) 285-6817</v>
          </cell>
          <cell r="J36" t="str">
            <v xml:space="preserve"> 285-8226</v>
          </cell>
          <cell r="K36" t="str">
            <v>011571330 00 00</v>
          </cell>
          <cell r="P36" t="str">
            <v>jmdiaz@davivienda.com</v>
          </cell>
          <cell r="Q36" t="str">
            <v>jmdiaz@davivienda.com</v>
          </cell>
        </row>
        <row r="37">
          <cell r="B37" t="str">
            <v>JoseFernando</v>
          </cell>
          <cell r="C37" t="str">
            <v>Duran Gutierrez</v>
          </cell>
          <cell r="D37" t="str">
            <v>Banco Caja Social</v>
          </cell>
          <cell r="E37" t="str">
            <v>Vicepresidente Comercial</v>
          </cell>
          <cell r="P37" t="str">
            <v>bancaj_vpoliticas@fundacion-social.com.co</v>
          </cell>
          <cell r="Q37" t="str">
            <v>bancaj_vpoliticas@fundacion-social.com.co</v>
          </cell>
        </row>
        <row r="38">
          <cell r="B38" t="str">
            <v>Mauricio</v>
          </cell>
          <cell r="C38" t="str">
            <v>Echeverry</v>
          </cell>
          <cell r="D38" t="str">
            <v>Bancolombia</v>
          </cell>
          <cell r="E38" t="str">
            <v>Jefe Operativo</v>
          </cell>
          <cell r="F38" t="str">
            <v>Caarrera 52 No 50 -20 Piso 5  Medellin</v>
          </cell>
          <cell r="G38" t="str">
            <v>Medellin</v>
          </cell>
          <cell r="H38" t="str">
            <v>Colombia</v>
          </cell>
          <cell r="I38" t="str">
            <v>(574) 511-0987</v>
          </cell>
          <cell r="J38" t="str">
            <v>(574)5766060</v>
          </cell>
          <cell r="K38" t="str">
            <v>(574) 514-7300</v>
          </cell>
          <cell r="P38" t="str">
            <v>maecheve@bancolombia.com.co</v>
          </cell>
          <cell r="Q38" t="str">
            <v>maecheve@bancolombia.com.co</v>
          </cell>
          <cell r="R38" t="str">
            <v xml:space="preserve">510 8633  teléfono directo
direct 510-8633
</v>
          </cell>
        </row>
        <row r="39">
          <cell r="B39" t="str">
            <v>Maria Carmina</v>
          </cell>
          <cell r="C39" t="str">
            <v>Ferro</v>
          </cell>
          <cell r="D39" t="str">
            <v>Banco de Crédito</v>
          </cell>
          <cell r="E39" t="str">
            <v>Presidente</v>
          </cell>
          <cell r="F39" t="str">
            <v>Carrera 7 No. 27-18</v>
          </cell>
          <cell r="G39" t="str">
            <v>Bogota</v>
          </cell>
          <cell r="H39" t="str">
            <v>USA</v>
          </cell>
          <cell r="J39" t="str">
            <v>0115713394800</v>
          </cell>
          <cell r="P39" t="str">
            <v>cferro@bancodecredito.com.co</v>
          </cell>
          <cell r="Q39" t="str">
            <v>cferro@bancodecredito.com.co</v>
          </cell>
          <cell r="R39" t="str">
            <v xml:space="preserve">María Carmiña	Ferro Iriarte	Presidente	Carrera 7 No. 27-18	Bogotá D.C.	3394800	
</v>
          </cell>
        </row>
        <row r="40">
          <cell r="B40" t="str">
            <v>Mauricio</v>
          </cell>
          <cell r="C40" t="str">
            <v>Fonseca</v>
          </cell>
          <cell r="D40" t="str">
            <v>Citi</v>
          </cell>
          <cell r="E40" t="str">
            <v>Head of Cards</v>
          </cell>
          <cell r="P40" t="str">
            <v>mauricio.fonseca@citi.com</v>
          </cell>
          <cell r="Q40" t="str">
            <v>Fonseca, Mauricio</v>
          </cell>
        </row>
        <row r="41">
          <cell r="B41" t="str">
            <v>Camila</v>
          </cell>
          <cell r="C41" t="str">
            <v>Forero</v>
          </cell>
          <cell r="D41" t="str">
            <v>Davivienda</v>
          </cell>
          <cell r="F41" t="str">
            <v>Carrera 7 #73-47, Piso 11</v>
          </cell>
          <cell r="G41" t="str">
            <v>Bogotá</v>
          </cell>
          <cell r="H41" t="str">
            <v>Colombia</v>
          </cell>
          <cell r="J41" t="str">
            <v>3300000 Ext. 5215</v>
          </cell>
          <cell r="P41" t="str">
            <v>cforerop@davivienda.com</v>
          </cell>
          <cell r="Q41" t="str">
            <v>cforerop@davivienda.com</v>
          </cell>
          <cell r="R41" t="str">
            <v xml:space="preserve">	Gerencia TDC y Consumo
	&gt;    Camila Forero - encargada de las tarjetas de crèdito genèricas y lìneas
	&gt; de consumo
	&gt;    cforerop@davivienda.com &lt;mailto:cforerop@davivienda.com&gt;
	&gt;    Carrera 7 No. 31-10 Piso 20
&gt;    Telèfono 3300000 Ext. 5215
</v>
          </cell>
        </row>
        <row r="42">
          <cell r="B42" t="str">
            <v>Efraín</v>
          </cell>
          <cell r="C42" t="str">
            <v>Forero Fonseca</v>
          </cell>
          <cell r="D42" t="str">
            <v>DaVivienda</v>
          </cell>
          <cell r="E42" t="str">
            <v>Presidente</v>
          </cell>
          <cell r="F42" t="str">
            <v>Cra. 7 # 31-10, Piso 25</v>
          </cell>
          <cell r="G42" t="str">
            <v>Bogotá</v>
          </cell>
          <cell r="H42" t="str">
            <v>Colombia</v>
          </cell>
          <cell r="J42" t="str">
            <v>(571) 288-4085</v>
          </cell>
          <cell r="K42" t="str">
            <v>011571330 00 00</v>
          </cell>
          <cell r="L42" t="str">
            <v>(571) 330000</v>
          </cell>
          <cell r="P42" t="str">
            <v>eforero@davivienda.com</v>
          </cell>
          <cell r="Q42" t="str">
            <v>eforero@davivienda.com</v>
          </cell>
          <cell r="R42" t="str">
            <v xml:space="preserve">Asistente:  Consuelo  Directo 2851021
cbaracaldo@davivienda.com
Directo 011-571 2851021
Fax: 011-571 2876908 
Asistente:  Consuelo  Fax 011- 571- 2876908 Directo 2851021
Directo 011-571 2851021
Fax: 011-571 2876908 
</v>
          </cell>
        </row>
        <row r="43">
          <cell r="B43" t="str">
            <v>Orlando</v>
          </cell>
          <cell r="C43" t="str">
            <v>Garcia</v>
          </cell>
          <cell r="D43" t="str">
            <v>Visa Colombia</v>
          </cell>
          <cell r="E43" t="str">
            <v>Presidente</v>
          </cell>
          <cell r="F43" t="str">
            <v>Calle 72 No 6 - 12</v>
          </cell>
          <cell r="G43" t="str">
            <v>Bogota</v>
          </cell>
          <cell r="H43" t="str">
            <v>Colombia</v>
          </cell>
          <cell r="I43" t="str">
            <v>(571) 212-0857</v>
          </cell>
          <cell r="J43" t="str">
            <v>(571) 376-6440</v>
          </cell>
          <cell r="K43" t="str">
            <v>0115713127997</v>
          </cell>
          <cell r="M43" t="str">
            <v>314 359 02 54</v>
          </cell>
          <cell r="N43" t="str">
            <v>011573158954019</v>
          </cell>
          <cell r="O43" t="str">
            <v>10/14/2001</v>
          </cell>
          <cell r="P43" t="str">
            <v>ogarcia@visa.com.co</v>
          </cell>
          <cell r="Q43" t="str">
            <v>ogarcia@visa.com.co</v>
          </cell>
          <cell r="R43" t="str">
            <v xml:space="preserve"> &lt;&lt;Orlando Garcia's Birthday&gt;&gt; 
314 359 02 54
</v>
          </cell>
        </row>
        <row r="44">
          <cell r="B44" t="str">
            <v>Camilo</v>
          </cell>
          <cell r="C44" t="str">
            <v>Granada</v>
          </cell>
          <cell r="D44" t="str">
            <v>Gravitas</v>
          </cell>
          <cell r="J44" t="str">
            <v>011 571 312 1744</v>
          </cell>
          <cell r="M44" t="str">
            <v>310 666 6604.</v>
          </cell>
          <cell r="R44" t="str">
            <v xml:space="preserve">
------------
From:	Bruno, Jennifer (McGowan)
Sent:	Friday, June 03, 2005 12:19 PM
To:	Lasprilla, Patricia; Perez-Galindo, Salvador
Subject:	FW: Camilo Granada June 9th
FYI
-----Original Message-----
From: Miguel Silva [mailto:msilva@gravitas.</v>
          </cell>
        </row>
        <row r="45">
          <cell r="B45" t="str">
            <v>Martha</v>
          </cell>
          <cell r="C45" t="str">
            <v>Heredia</v>
          </cell>
          <cell r="D45" t="str">
            <v>Banco Popular</v>
          </cell>
          <cell r="F45" t="str">
            <v>Calle 14 No 8 - 50 Piso 7</v>
          </cell>
          <cell r="H45" t="str">
            <v>USA</v>
          </cell>
          <cell r="I45" t="str">
            <v>011-571-3395500 ext 4356</v>
          </cell>
          <cell r="J45" t="str">
            <v>3395550 ext 4358</v>
          </cell>
          <cell r="K45" t="str">
            <v>+57 (1) 339550</v>
          </cell>
          <cell r="M45" t="str">
            <v>315 324-1855</v>
          </cell>
          <cell r="P45" t="str">
            <v>martha_heredia@bancopopular.com.co</v>
          </cell>
          <cell r="Q45" t="str">
            <v>martha_heredia@bancopopular.com.co</v>
          </cell>
          <cell r="R45" t="str">
            <v xml:space="preserve">Martha Heredia - Banco Popular
fax 011-571-3395500 ext 4356
Sandra secretaria
martha_heredia@bancopopular.com.co
</v>
          </cell>
        </row>
        <row r="46">
          <cell r="B46" t="str">
            <v>Gerardo</v>
          </cell>
          <cell r="C46" t="str">
            <v>Hernandez</v>
          </cell>
          <cell r="D46" t="str">
            <v>Banco República</v>
          </cell>
          <cell r="E46" t="str">
            <v>Secretario General Banco República</v>
          </cell>
          <cell r="J46" t="str">
            <v>0115713431083</v>
          </cell>
          <cell r="P46" t="str">
            <v>ghernaco@banrep.gov.co</v>
          </cell>
          <cell r="Q46" t="str">
            <v>ghernaco@banrep.gov.co</v>
          </cell>
          <cell r="R46" t="str">
            <v xml:space="preserve">Estela
</v>
          </cell>
        </row>
        <row r="47">
          <cell r="B47" t="str">
            <v xml:space="preserve">Ana Maria </v>
          </cell>
          <cell r="C47" t="str">
            <v>Huertas</v>
          </cell>
          <cell r="D47" t="str">
            <v>Davivienda</v>
          </cell>
          <cell r="F47" t="str">
            <v>Carrera 7 #73-47, Piso 11</v>
          </cell>
          <cell r="G47" t="str">
            <v>Bogotá</v>
          </cell>
          <cell r="H47" t="str">
            <v>Colombia</v>
          </cell>
          <cell r="J47" t="str">
            <v>(571) 606-9000</v>
          </cell>
          <cell r="P47" t="str">
            <v>ahuertas@davivienda.com.co</v>
          </cell>
          <cell r="Q47" t="str">
            <v>ahuertas@davivienda.com.co</v>
          </cell>
          <cell r="R47" t="str">
            <v xml:space="preserve">	Direcciòn de Comercios
	&gt;    Ana Marìa Huertas Ceballos - maneja todo el tema de Comercios
	&gt;    ahuertas@davivienda.com.co &lt;mailto:ahuertas@davivienda.com.co&gt;
	&gt;    Carrera 7 No. 73-47 Piso 11
&gt;    Telèfono 6069000 Ext. 3347 - 3370
</v>
          </cell>
        </row>
        <row r="48">
          <cell r="B48" t="str">
            <v>Alberto</v>
          </cell>
          <cell r="C48" t="str">
            <v>Isaza</v>
          </cell>
          <cell r="D48" t="str">
            <v>Inversora</v>
          </cell>
          <cell r="E48" t="str">
            <v>Vicepresidente Comercial</v>
          </cell>
          <cell r="F48" t="str">
            <v>Calle 70 No 7- -23</v>
          </cell>
          <cell r="G48" t="str">
            <v>Bogota</v>
          </cell>
          <cell r="H48" t="str">
            <v>Colombia</v>
          </cell>
          <cell r="J48" t="str">
            <v>(571) 255-8055</v>
          </cell>
          <cell r="K48" t="str">
            <v>(571) 255-8454</v>
          </cell>
          <cell r="P48" t="str">
            <v>aisaza@inversora.comn</v>
          </cell>
          <cell r="Q48" t="str">
            <v>aisaza@inversora.comn</v>
          </cell>
        </row>
        <row r="49">
          <cell r="B49" t="str">
            <v>Jorge Enrique</v>
          </cell>
          <cell r="C49" t="str">
            <v>Jaimes</v>
          </cell>
          <cell r="D49" t="str">
            <v>Fundación Social</v>
          </cell>
          <cell r="E49" t="str">
            <v>Vicepresidente de operaciones</v>
          </cell>
          <cell r="M49">
            <v>3102996191</v>
          </cell>
          <cell r="P49" t="str">
            <v>bancaj_voperaciones@fundacion-social.com.co</v>
          </cell>
          <cell r="Q49" t="str">
            <v>bancaj_voperaciones@fundacion-social.com.co</v>
          </cell>
          <cell r="R49" t="str">
            <v xml:space="preserve">cel 310   o 315   2996191
</v>
          </cell>
        </row>
        <row r="50">
          <cell r="B50" t="str">
            <v>Alejandro Figueroa</v>
          </cell>
          <cell r="C50" t="str">
            <v>Jaramillo</v>
          </cell>
          <cell r="D50" t="str">
            <v>Banco De Bogota</v>
          </cell>
          <cell r="E50" t="str">
            <v>Presidente</v>
          </cell>
          <cell r="F50" t="str">
            <v>Calle 36 No.  7-47</v>
          </cell>
          <cell r="G50" t="str">
            <v>Bogota</v>
          </cell>
          <cell r="H50" t="str">
            <v>USA</v>
          </cell>
          <cell r="J50" t="str">
            <v>0115713383396</v>
          </cell>
          <cell r="K50" t="str">
            <v>0115713380822</v>
          </cell>
          <cell r="L50" t="str">
            <v>(305) 338-0822</v>
          </cell>
          <cell r="P50" t="str">
            <v>afigueroa@bancodebogota.com.co</v>
          </cell>
          <cell r="Q50" t="str">
            <v>afigueroa@bancodebogota.com.co</v>
          </cell>
          <cell r="R50" t="str">
            <v xml:space="preserve">3383396 - 3380822
Calle 36 # 7-47 Piso 
Bogotá, D. C
Colombia
María Teresa Perdomo
Mperdomo@bancodebogota.com.co
</v>
          </cell>
        </row>
        <row r="51">
          <cell r="B51" t="str">
            <v>Gustavo</v>
          </cell>
          <cell r="C51" t="str">
            <v>Leaño</v>
          </cell>
          <cell r="D51" t="str">
            <v>Visa Colombia</v>
          </cell>
          <cell r="E51" t="str">
            <v>Vicepresidente Mercadeo</v>
          </cell>
          <cell r="F51" t="str">
            <v>Calle 72 no 6 12</v>
          </cell>
          <cell r="G51" t="str">
            <v>Bogota</v>
          </cell>
          <cell r="H51" t="str">
            <v>Colombia</v>
          </cell>
          <cell r="I51" t="str">
            <v>(571) 310-0857</v>
          </cell>
          <cell r="J51" t="str">
            <v>+011 (571) 312-7984</v>
          </cell>
          <cell r="K51" t="str">
            <v>0115713177984</v>
          </cell>
          <cell r="L51" t="str">
            <v>(571) 214-4137</v>
          </cell>
          <cell r="M51" t="str">
            <v>310 8664423</v>
          </cell>
          <cell r="O51" t="str">
            <v>2/27/2002</v>
          </cell>
          <cell r="P51" t="str">
            <v>gleano@visa.com.co</v>
          </cell>
          <cell r="Q51" t="str">
            <v>Gustavo Leaño</v>
          </cell>
          <cell r="R51" t="str">
            <v xml:space="preserve">&lt;&lt;Gustavo Leaño's Birthday&gt;&gt; 11573108664423
apto 6556360
</v>
          </cell>
        </row>
        <row r="52">
          <cell r="B52" t="str">
            <v>Alejandro</v>
          </cell>
          <cell r="C52" t="str">
            <v>Linares</v>
          </cell>
          <cell r="D52" t="str">
            <v xml:space="preserve">Abogado </v>
          </cell>
          <cell r="F52" t="str">
            <v>Cra 9 No 73-24 Piso 3</v>
          </cell>
          <cell r="G52" t="str">
            <v>Bogotá</v>
          </cell>
          <cell r="H52" t="str">
            <v>USA</v>
          </cell>
          <cell r="J52" t="str">
            <v>(571) 310-7055</v>
          </cell>
          <cell r="K52" t="str">
            <v>(571) 319-2900</v>
          </cell>
          <cell r="M52">
            <v>3153313360</v>
          </cell>
          <cell r="P52" t="str">
            <v>alinares@gomezpinzon.com</v>
          </cell>
          <cell r="Q52" t="str">
            <v>Alejandro Linares</v>
          </cell>
          <cell r="R52" t="str">
            <v xml:space="preserve">
Se reconoce como la oficina de  Gómez-Pinzón .
Con otros abogados que son Linares-Samper-Suárez-Villamil
El abogado de la oficina que conocí,  se llama:
Alejandro Linares. 
Tel es 571-319-2900 / 5713107055
Cra 9 No 73’24 Piso 3
Bogotá Colombia
</v>
          </cell>
        </row>
        <row r="53">
          <cell r="B53" t="str">
            <v>Jorge</v>
          </cell>
          <cell r="C53" t="str">
            <v>Londono Saldarriaga</v>
          </cell>
          <cell r="D53" t="str">
            <v>Bancolombia</v>
          </cell>
          <cell r="E53" t="str">
            <v>Presidente</v>
          </cell>
          <cell r="F53" t="str">
            <v xml:space="preserve">Calle 50 No. 51-66    Medellin   </v>
          </cell>
          <cell r="G53" t="str">
            <v>Medellin</v>
          </cell>
          <cell r="H53" t="str">
            <v>USA</v>
          </cell>
          <cell r="J53" t="str">
            <v>0115745115516</v>
          </cell>
          <cell r="K53" t="str">
            <v>0115745108800</v>
          </cell>
          <cell r="P53" t="str">
            <v>jlondono@bancolombia.com.co</v>
          </cell>
          <cell r="Q53" t="str">
            <v>jlondono@bancolombia.com.co</v>
          </cell>
        </row>
        <row r="54">
          <cell r="B54" t="str">
            <v>Jaime</v>
          </cell>
          <cell r="C54" t="str">
            <v>Mantilla</v>
          </cell>
          <cell r="D54" t="str">
            <v>Citibank</v>
          </cell>
          <cell r="E54" t="str">
            <v>Cards</v>
          </cell>
          <cell r="J54" t="str">
            <v>0115716394192</v>
          </cell>
          <cell r="P54" t="str">
            <v>jaime.luis.mantilla@citi.com</v>
          </cell>
          <cell r="Q54" t="str">
            <v>Jaime Mantilla</v>
          </cell>
        </row>
        <row r="55">
          <cell r="B55" t="str">
            <v>Arturo</v>
          </cell>
          <cell r="C55" t="str">
            <v>Martinez</v>
          </cell>
          <cell r="D55" t="str">
            <v>FESA</v>
          </cell>
          <cell r="G55" t="str">
            <v>Bogota</v>
          </cell>
          <cell r="J55" t="str">
            <v>410-6766</v>
          </cell>
          <cell r="M55" t="str">
            <v>315-896-0918</v>
          </cell>
          <cell r="P55" t="str">
            <v>amartinez@fesa.com.co</v>
          </cell>
        </row>
        <row r="56">
          <cell r="B56" t="str">
            <v>Beatriz</v>
          </cell>
          <cell r="C56" t="str">
            <v>Marulanda</v>
          </cell>
          <cell r="D56" t="str">
            <v>Marulanda Consultores</v>
          </cell>
          <cell r="E56" t="str">
            <v>Consultora</v>
          </cell>
          <cell r="F56" t="str">
            <v>Calle 67 No 4A – 67</v>
          </cell>
          <cell r="G56" t="str">
            <v>Bogotá</v>
          </cell>
          <cell r="H56" t="str">
            <v>USA</v>
          </cell>
          <cell r="I56" t="str">
            <v>011571-2551587</v>
          </cell>
          <cell r="J56" t="str">
            <v>011571-2551598</v>
          </cell>
          <cell r="K56" t="str">
            <v>011571-6700857</v>
          </cell>
          <cell r="M56" t="str">
            <v>(300) 206-5188</v>
          </cell>
          <cell r="P56" t="str">
            <v>marulandaconsult@etb.net.co</v>
          </cell>
          <cell r="Q56" t="str">
            <v>marulandaconsult@etb.net.co</v>
          </cell>
          <cell r="R56" t="str">
            <v xml:space="preserve">Beatriz Marulanda de Garcia
Marulanda Consultores
Calle 67 No 4A - 67
Tel 571-2551598 / 571-6700857
Fax 571-2551587
Bogotá Colombia
Correo electrónico: marulandaconsult@etb.net.co
</v>
          </cell>
        </row>
        <row r="57">
          <cell r="B57" t="str">
            <v>Alvaro</v>
          </cell>
          <cell r="C57" t="str">
            <v>Medina</v>
          </cell>
          <cell r="D57" t="str">
            <v>Davivienda</v>
          </cell>
          <cell r="E57" t="str">
            <v>Vicepresidente tarjetas</v>
          </cell>
          <cell r="P57" t="str">
            <v>amedinal@davivienda.com</v>
          </cell>
          <cell r="Q57" t="str">
            <v>amedinal@davivienda.com</v>
          </cell>
        </row>
        <row r="58">
          <cell r="B58" t="str">
            <v>Carlos</v>
          </cell>
          <cell r="C58" t="str">
            <v>Morales</v>
          </cell>
          <cell r="D58" t="str">
            <v>Fundación Social</v>
          </cell>
          <cell r="E58" t="str">
            <v>Vicepresidente Operaciones Fundacion Social</v>
          </cell>
          <cell r="M58">
            <v>3158288393</v>
          </cell>
          <cell r="P58" t="str">
            <v>carlos_morales@fundacion-social.com.co</v>
          </cell>
          <cell r="Q58" t="str">
            <v>carlos_morales@fundacion-social.com.co</v>
          </cell>
          <cell r="R58" t="str">
            <v xml:space="preserve">
</v>
          </cell>
        </row>
        <row r="59">
          <cell r="B59" t="str">
            <v>Danilo</v>
          </cell>
          <cell r="C59" t="str">
            <v>Morales</v>
          </cell>
          <cell r="D59" t="str">
            <v>Banco Colpatria</v>
          </cell>
          <cell r="F59" t="str">
            <v>Cra 7 No 24 - 89 Piso 35</v>
          </cell>
          <cell r="G59" t="str">
            <v>Bogota</v>
          </cell>
          <cell r="H59" t="str">
            <v>Colombia</v>
          </cell>
          <cell r="I59" t="str">
            <v>(571) 284-6426</v>
          </cell>
          <cell r="J59" t="str">
            <v>(571) 336-0864</v>
          </cell>
          <cell r="K59" t="str">
            <v>(571) 338-6300</v>
          </cell>
          <cell r="M59" t="str">
            <v xml:space="preserve"> 311 254-8062</v>
          </cell>
          <cell r="O59" t="str">
            <v>9/14/2006</v>
          </cell>
          <cell r="P59" t="str">
            <v>moraled@colpatria.com</v>
          </cell>
          <cell r="Q59" t="str">
            <v>moraled@colpatria.com</v>
          </cell>
          <cell r="R59" t="str">
            <v xml:space="preserve">2846426   fax 
3418500  tel directo.
0115713418500 
 311 2548062
</v>
          </cell>
        </row>
        <row r="60">
          <cell r="B60" t="str">
            <v>Diana</v>
          </cell>
          <cell r="C60" t="str">
            <v>Neira</v>
          </cell>
          <cell r="D60" t="str">
            <v>Banco Colpatria</v>
          </cell>
          <cell r="E60" t="str">
            <v>secre 3386300 ext 3511</v>
          </cell>
          <cell r="F60" t="str">
            <v>Cra 7 No 24 - 89 Piso 35</v>
          </cell>
          <cell r="G60" t="str">
            <v>Bogota</v>
          </cell>
          <cell r="H60" t="str">
            <v>Colombia</v>
          </cell>
          <cell r="I60" t="str">
            <v>(571) 286-1186</v>
          </cell>
          <cell r="J60" t="str">
            <v>0115713343351</v>
          </cell>
          <cell r="K60" t="str">
            <v>0115713313049</v>
          </cell>
          <cell r="M60">
            <v>3112548019</v>
          </cell>
          <cell r="P60" t="str">
            <v>neirad@colpatria.com</v>
          </cell>
          <cell r="Q60" t="str">
            <v>neirad@colpatria.com</v>
          </cell>
          <cell r="R60" t="str">
            <v xml:space="preserve">mary luz asistente
</v>
          </cell>
        </row>
        <row r="61">
          <cell r="B61" t="str">
            <v>Tatiana</v>
          </cell>
          <cell r="C61" t="str">
            <v>Nogales</v>
          </cell>
          <cell r="D61" t="str">
            <v>BBVA Colombia</v>
          </cell>
          <cell r="E61" t="str">
            <v>Depto. Canales Complementarios</v>
          </cell>
          <cell r="F61" t="str">
            <v>Cra 9 No 72 - 21 Piso 9</v>
          </cell>
          <cell r="G61" t="str">
            <v>Bogotá</v>
          </cell>
          <cell r="H61" t="str">
            <v>USA</v>
          </cell>
          <cell r="I61" t="str">
            <v>(571) 343-8346 / 343-8331</v>
          </cell>
          <cell r="J61" t="str">
            <v>343-8267 / 312-4666</v>
          </cell>
          <cell r="K61" t="str">
            <v>(571) 347-1600</v>
          </cell>
          <cell r="P61" t="str">
            <v>tatiana.nogales@bbva.com.co</v>
          </cell>
          <cell r="Q61" t="str">
            <v>tatiana.nogales@bbva.com.co</v>
          </cell>
          <cell r="R61" t="str">
            <v xml:space="preserve">
Asistente:	(571) 343-1372
</v>
          </cell>
        </row>
        <row r="62">
          <cell r="B62" t="str">
            <v>Eduardo</v>
          </cell>
          <cell r="C62" t="str">
            <v>Pacheco</v>
          </cell>
          <cell r="D62" t="str">
            <v>Banco Colpatria</v>
          </cell>
          <cell r="E62" t="str">
            <v>Presidente</v>
          </cell>
          <cell r="F62" t="str">
            <v>Cra 7 No 24 - 89 Piso 10</v>
          </cell>
          <cell r="G62" t="str">
            <v>Bogota</v>
          </cell>
          <cell r="H62" t="str">
            <v>Colombia</v>
          </cell>
          <cell r="I62" t="str">
            <v>(571) 286-1186</v>
          </cell>
          <cell r="J62" t="str">
            <v>(571) 352-0247</v>
          </cell>
          <cell r="K62" t="str">
            <v>(571) 338-6300 ext 3561</v>
          </cell>
          <cell r="P62" t="str">
            <v>www.bancocolpatria.com.co</v>
          </cell>
          <cell r="Q62" t="str">
            <v>www.bancocolpatria.com.co</v>
          </cell>
          <cell r="R62" t="str">
            <v xml:space="preserve">
</v>
          </cell>
        </row>
        <row r="63">
          <cell r="B63" t="str">
            <v>Rodrigo</v>
          </cell>
          <cell r="C63" t="str">
            <v>Paredes García</v>
          </cell>
          <cell r="D63" t="str">
            <v>Caja Social</v>
          </cell>
          <cell r="E63" t="str">
            <v>Vicepresidente Estrategias</v>
          </cell>
          <cell r="M63">
            <v>3152224213</v>
          </cell>
          <cell r="P63" t="str">
            <v>rodrigo_paredes@fundacion-social.com.co</v>
          </cell>
          <cell r="Q63" t="str">
            <v>rodrigo_paredes@fundacion-social.com.co</v>
          </cell>
        </row>
        <row r="64">
          <cell r="B64" t="str">
            <v>Martha</v>
          </cell>
          <cell r="C64" t="str">
            <v>pedraza</v>
          </cell>
          <cell r="D64" t="str">
            <v>Aviatur</v>
          </cell>
          <cell r="E64" t="str">
            <v>Vicepresidente Financiera</v>
          </cell>
          <cell r="F64" t="str">
            <v>Calle 71 No 5 - 97 piso 7</v>
          </cell>
          <cell r="G64" t="str">
            <v>Bogota</v>
          </cell>
          <cell r="H64" t="str">
            <v>Colombia</v>
          </cell>
          <cell r="J64" t="str">
            <v>0115713120489</v>
          </cell>
          <cell r="K64" t="str">
            <v>011573120492</v>
          </cell>
          <cell r="L64" t="str">
            <v>0116716107308</v>
          </cell>
          <cell r="M64">
            <v>3164742481</v>
          </cell>
          <cell r="P64" t="str">
            <v>vfinanciera@aviatur.com.co</v>
          </cell>
          <cell r="Q64" t="str">
            <v>Martha Pedraza</v>
          </cell>
          <cell r="R64" t="str">
            <v xml:space="preserve">
Sus datos: Martha Pedraza Rueda
Vicepresidente Financiera Aviatur
vfinanciera@aviatur.com.co
tel 011-571-3120489   ó  3120492
dirección: Calle 71 No 5 - 97 piso 7
Casa: Transv 1era No 84A - 89 Apto 601
</v>
          </cell>
        </row>
        <row r="65">
          <cell r="B65" t="str">
            <v>Nombre</v>
          </cell>
          <cell r="C65" t="str">
            <v>Apellido</v>
          </cell>
          <cell r="D65" t="str">
            <v>Empresa</v>
          </cell>
          <cell r="E65" t="str">
            <v>Titulo</v>
          </cell>
          <cell r="F65" t="str">
            <v>Direccion</v>
          </cell>
          <cell r="G65" t="str">
            <v>Ciudad</v>
          </cell>
          <cell r="H65" t="str">
            <v>Pais</v>
          </cell>
          <cell r="I65" t="str">
            <v>Fax</v>
          </cell>
          <cell r="J65" t="str">
            <v>TelOficina</v>
          </cell>
        </row>
        <row r="66">
          <cell r="B66" t="str">
            <v>Santiago</v>
          </cell>
          <cell r="C66" t="str">
            <v>Perdomo Maldonado</v>
          </cell>
          <cell r="D66" t="str">
            <v>Banco Colpatria</v>
          </cell>
          <cell r="E66" t="str">
            <v>Presidente</v>
          </cell>
          <cell r="F66" t="str">
            <v>Cra 7 No 24 - 89 Piso 10</v>
          </cell>
          <cell r="G66" t="str">
            <v>Bogota</v>
          </cell>
          <cell r="H66" t="str">
            <v>Colombia</v>
          </cell>
          <cell r="I66" t="str">
            <v>(571) 286-1186</v>
          </cell>
          <cell r="J66" t="str">
            <v>(571) 334-3351</v>
          </cell>
          <cell r="K66" t="str">
            <v>(571) 338-6300</v>
          </cell>
          <cell r="M66">
            <v>3112548065</v>
          </cell>
          <cell r="P66" t="str">
            <v>perdomos@colpatria.com</v>
          </cell>
          <cell r="Q66" t="str">
            <v>perdomos@banco.colpatria.com.co</v>
          </cell>
          <cell r="R66" t="str">
            <v xml:space="preserve">Perdomo Maldonado	Presidente	Carrera 7 No. 24-89 Piso 10	Bogotá D.C.	3386300-3386161	
Emilia moram@colpatria.com
</v>
          </cell>
        </row>
        <row r="67">
          <cell r="B67" t="str">
            <v>ESPERANZA</v>
          </cell>
          <cell r="C67" t="str">
            <v>PEREZ</v>
          </cell>
          <cell r="D67" t="str">
            <v>Banco de Occidente</v>
          </cell>
          <cell r="E67" t="str">
            <v>Gerente División de Tarjetas de Crédito</v>
          </cell>
          <cell r="F67" t="str">
            <v>Carrera 13 No 27 '47 Piso 17</v>
          </cell>
          <cell r="H67" t="str">
            <v>USA</v>
          </cell>
          <cell r="I67" t="str">
            <v>0115712972000 ext 6304</v>
          </cell>
          <cell r="J67" t="str">
            <v>+011 (571) 241-9536</v>
          </cell>
          <cell r="K67" t="str">
            <v>0115712972000 ext 6768</v>
          </cell>
          <cell r="M67">
            <v>3102108449</v>
          </cell>
          <cell r="R67" t="str">
            <v xml:space="preserve">Directo (571) 2419536
</v>
          </cell>
        </row>
        <row r="68">
          <cell r="B68" t="str">
            <v>Santiago</v>
          </cell>
          <cell r="C68" t="str">
            <v>Perez</v>
          </cell>
          <cell r="D68" t="str">
            <v>Bancolombia</v>
          </cell>
          <cell r="E68" t="str">
            <v>Vicepresidente Banca Personal e Intermedia</v>
          </cell>
          <cell r="F68" t="str">
            <v>Cra 52, No. 50-20  Medellin</v>
          </cell>
          <cell r="G68" t="str">
            <v>Medellín</v>
          </cell>
          <cell r="H68" t="str">
            <v>Colombia</v>
          </cell>
          <cell r="I68" t="str">
            <v>(574) 511-0653</v>
          </cell>
          <cell r="J68" t="str">
            <v>511-5516 / 514-0209</v>
          </cell>
          <cell r="K68" t="str">
            <v>0115745108655</v>
          </cell>
          <cell r="P68" t="str">
            <v>sperez@bancolombia.com.co</v>
          </cell>
          <cell r="Q68" t="str">
            <v>sperez@bancolombia.com.co</v>
          </cell>
          <cell r="R68" t="str">
            <v xml:space="preserve">directo 011-574-510-8655
</v>
          </cell>
        </row>
        <row r="69">
          <cell r="B69" t="str">
            <v>Maritza</v>
          </cell>
          <cell r="C69" t="str">
            <v>Pérez</v>
          </cell>
          <cell r="D69" t="str">
            <v>DaVivienda</v>
          </cell>
          <cell r="E69" t="str">
            <v>Directora de Mercadeo y Publicidad</v>
          </cell>
          <cell r="F69" t="str">
            <v>Cra. 7 # 31-10</v>
          </cell>
          <cell r="G69" t="str">
            <v>Bogotá</v>
          </cell>
          <cell r="H69" t="str">
            <v>Colombia</v>
          </cell>
          <cell r="I69" t="str">
            <v>(571) 285-7110</v>
          </cell>
          <cell r="J69" t="str">
            <v>0115712884085</v>
          </cell>
          <cell r="K69" t="str">
            <v>0115713300000 ext 6329</v>
          </cell>
          <cell r="M69">
            <v>3156062271</v>
          </cell>
          <cell r="P69" t="str">
            <v>mperez@davivienda.com</v>
          </cell>
          <cell r="Q69" t="str">
            <v>Maritza Pérez</v>
          </cell>
          <cell r="R69" t="str">
            <v xml:space="preserve">Asistente:	Diana González	dmgonzalez@davivienda.com
</v>
          </cell>
        </row>
        <row r="70">
          <cell r="B70" t="str">
            <v>Nelson</v>
          </cell>
          <cell r="C70" t="str">
            <v>Pinilla</v>
          </cell>
          <cell r="D70" t="str">
            <v>Visa Colombia</v>
          </cell>
          <cell r="E70" t="str">
            <v>Gerente Operaciones</v>
          </cell>
          <cell r="F70" t="str">
            <v>Calle 72 No 6 - 12</v>
          </cell>
          <cell r="G70" t="str">
            <v>Bogota</v>
          </cell>
          <cell r="H70" t="str">
            <v>Colombia</v>
          </cell>
          <cell r="I70" t="str">
            <v>(571) 212-0857</v>
          </cell>
          <cell r="J70" t="str">
            <v>(571) 376-6440 x.1209</v>
          </cell>
          <cell r="M70" t="str">
            <v>310 239 7529</v>
          </cell>
          <cell r="O70" t="str">
            <v>3/11/2001</v>
          </cell>
          <cell r="P70" t="str">
            <v>npinilla@visa.com.co</v>
          </cell>
          <cell r="Q70" t="str">
            <v>Nelson Pinilla</v>
          </cell>
        </row>
        <row r="71">
          <cell r="B71" t="str">
            <v>Eduardo</v>
          </cell>
          <cell r="C71" t="str">
            <v>Pizano</v>
          </cell>
          <cell r="D71" t="str">
            <v>aincol</v>
          </cell>
          <cell r="G71" t="str">
            <v>Bogota</v>
          </cell>
          <cell r="J71" t="str">
            <v>312-0241</v>
          </cell>
          <cell r="M71" t="str">
            <v>315-3977079</v>
          </cell>
          <cell r="P71" t="str">
            <v>epizano@aincol.com</v>
          </cell>
        </row>
        <row r="72">
          <cell r="B72" t="str">
            <v>Diana Margaita</v>
          </cell>
          <cell r="C72" t="str">
            <v>Prada</v>
          </cell>
          <cell r="D72" t="str">
            <v>Visa Colombia</v>
          </cell>
          <cell r="E72" t="str">
            <v>Gerente Regional Bogota</v>
          </cell>
          <cell r="F72" t="str">
            <v>Calle 72 No 6 - 12</v>
          </cell>
          <cell r="G72" t="str">
            <v>Bogota</v>
          </cell>
          <cell r="H72" t="str">
            <v>Colombia</v>
          </cell>
          <cell r="I72" t="str">
            <v>(571) 212-5201</v>
          </cell>
          <cell r="J72" t="str">
            <v>(571) 376-6440 ext</v>
          </cell>
          <cell r="O72" t="str">
            <v>4/27/2001</v>
          </cell>
          <cell r="P72" t="str">
            <v>dprada@visa.com.co</v>
          </cell>
          <cell r="Q72" t="str">
            <v>dprada@visa.com.co</v>
          </cell>
        </row>
        <row r="73">
          <cell r="B73" t="str">
            <v>MariaNieves</v>
          </cell>
          <cell r="C73" t="str">
            <v>Puentes</v>
          </cell>
          <cell r="D73" t="str">
            <v>Caja Social- Colmena</v>
          </cell>
          <cell r="E73" t="str">
            <v>Director Tarjetas de Credito</v>
          </cell>
          <cell r="F73" t="str">
            <v>Carrera 7 No 77 - 65 piso 11</v>
          </cell>
          <cell r="G73" t="str">
            <v>Bogota</v>
          </cell>
          <cell r="H73" t="str">
            <v>Colombia</v>
          </cell>
          <cell r="J73" t="str">
            <v>(571) 3138000 1046</v>
          </cell>
          <cell r="M73">
            <v>3158779989</v>
          </cell>
          <cell r="P73" t="str">
            <v>maria_puentes@fundacion-social.com.co</v>
          </cell>
          <cell r="Q73" t="str">
            <v>maria_puentes@fundacion-social.com.co</v>
          </cell>
          <cell r="R73" t="str">
            <v xml:space="preserve">3137195 presidencia
</v>
          </cell>
        </row>
        <row r="74">
          <cell r="B74" t="str">
            <v>Claudia</v>
          </cell>
          <cell r="C74" t="str">
            <v>Restrepo</v>
          </cell>
          <cell r="G74" t="str">
            <v>Bogota</v>
          </cell>
          <cell r="J74" t="str">
            <v>405-0707</v>
          </cell>
          <cell r="L74" t="str">
            <v>624-0951</v>
          </cell>
          <cell r="M74" t="str">
            <v>310-878-7360</v>
          </cell>
          <cell r="P74" t="str">
            <v>claudiarestrepol@hotmail.com</v>
          </cell>
        </row>
        <row r="75">
          <cell r="B75" t="str">
            <v>Alexa</v>
          </cell>
          <cell r="C75" t="str">
            <v>Riess</v>
          </cell>
          <cell r="D75" t="str">
            <v>Liberty Colombia</v>
          </cell>
          <cell r="G75" t="str">
            <v>Bogota</v>
          </cell>
          <cell r="J75" t="str">
            <v>376-5330</v>
          </cell>
          <cell r="L75" t="str">
            <v>255-4518</v>
          </cell>
          <cell r="P75" t="str">
            <v>alexa.riess@libertycolombia.com.co</v>
          </cell>
        </row>
        <row r="76">
          <cell r="B76" t="str">
            <v>Fernando</v>
          </cell>
          <cell r="C76" t="str">
            <v>Rios</v>
          </cell>
          <cell r="F76" t="str">
            <v>Calle118b bis # 13A-30</v>
          </cell>
          <cell r="G76" t="str">
            <v>Bogota</v>
          </cell>
          <cell r="H76" t="str">
            <v>Colombia</v>
          </cell>
          <cell r="J76" t="str">
            <v>305-215-6482</v>
          </cell>
          <cell r="L76" t="str">
            <v>305-215-6791</v>
          </cell>
          <cell r="M76" t="str">
            <v>310-239-7959</v>
          </cell>
          <cell r="P76" t="str">
            <v>edeupesis@yahoo.com</v>
          </cell>
        </row>
        <row r="77">
          <cell r="B77" t="str">
            <v>Adriana Marcela</v>
          </cell>
          <cell r="C77" t="str">
            <v>Rivas</v>
          </cell>
          <cell r="D77" t="str">
            <v>Banco de Bogota</v>
          </cell>
          <cell r="F77" t="str">
            <v>Cra 13 No 26 - 45 Entrepiso</v>
          </cell>
          <cell r="H77" t="str">
            <v>Colombia</v>
          </cell>
          <cell r="J77" t="str">
            <v>3320032 ext 1247</v>
          </cell>
          <cell r="M77">
            <v>3164341180</v>
          </cell>
          <cell r="P77" t="str">
            <v>arivas@bancodebogota.com.co</v>
          </cell>
          <cell r="Q77" t="str">
            <v>arivas@bancodebogota.com.co</v>
          </cell>
          <cell r="R77" t="str">
            <v xml:space="preserve">
</v>
          </cell>
        </row>
        <row r="78">
          <cell r="B78" t="str">
            <v>Luz Marina</v>
          </cell>
          <cell r="C78" t="str">
            <v>Rocha</v>
          </cell>
          <cell r="D78" t="str">
            <v>Visa Colombia</v>
          </cell>
          <cell r="E78" t="str">
            <v>Asistente Presidencia</v>
          </cell>
          <cell r="F78" t="str">
            <v>Calle 72 No 6 - 12</v>
          </cell>
          <cell r="G78" t="str">
            <v>Bogota</v>
          </cell>
          <cell r="H78" t="str">
            <v>Colombia</v>
          </cell>
          <cell r="I78" t="str">
            <v>(571) 212-0857</v>
          </cell>
          <cell r="J78" t="str">
            <v>(571) 376-6440</v>
          </cell>
          <cell r="O78" t="str">
            <v>3/6/2001</v>
          </cell>
          <cell r="P78" t="str">
            <v>LMRocha@visa.com.co</v>
          </cell>
          <cell r="Q78" t="str">
            <v>Luz Marina Rocha</v>
          </cell>
        </row>
        <row r="79">
          <cell r="B79" t="str">
            <v>Margarita</v>
          </cell>
          <cell r="C79" t="str">
            <v>Rodriguez</v>
          </cell>
          <cell r="D79" t="str">
            <v>Televideo</v>
          </cell>
          <cell r="F79" t="str">
            <v>Transversal 20 No 60-60</v>
          </cell>
          <cell r="G79" t="str">
            <v>Bogota</v>
          </cell>
          <cell r="H79" t="str">
            <v>Colombia</v>
          </cell>
          <cell r="I79" t="str">
            <v>(571) 212-5857</v>
          </cell>
          <cell r="J79" t="str">
            <v>0115712544888</v>
          </cell>
          <cell r="M79" t="str">
            <v>310 696 6782</v>
          </cell>
          <cell r="P79" t="str">
            <v>mercadeo@televideo.com.co</v>
          </cell>
          <cell r="Q79" t="str">
            <v>mercadeo@televideo.com.co</v>
          </cell>
          <cell r="R79" t="str">
            <v xml:space="preserve">Ana Margarita Rodríguez Posada
Directora de Mercadeo
Televideo
Tel: (571) 254 4888
Fax: (571) 212 5857
Cel: (57) 312 306 4918 
www.televideo.com.co
mrodriguez@televideo.com.co
Cel: (57) 310 696 6782
</v>
          </cell>
        </row>
        <row r="80">
          <cell r="B80" t="str">
            <v>Ana Maria</v>
          </cell>
          <cell r="C80" t="str">
            <v>Rojas</v>
          </cell>
          <cell r="D80" t="str">
            <v>Citibank</v>
          </cell>
          <cell r="E80" t="str">
            <v>Vicepresidente Banca Personal</v>
          </cell>
          <cell r="F80" t="str">
            <v>Carrera 9A No 99-02 Piso 3</v>
          </cell>
          <cell r="G80" t="str">
            <v>Bogota</v>
          </cell>
          <cell r="H80" t="str">
            <v>Colombia</v>
          </cell>
          <cell r="I80" t="str">
            <v>(571) 249-6022/ 6382420</v>
          </cell>
          <cell r="J80" t="str">
            <v>(571) 485-4000 ext 3930</v>
          </cell>
          <cell r="K80" t="str">
            <v>(571) 326-4120 ext 3876</v>
          </cell>
          <cell r="L80" t="str">
            <v>0115713 25 00 14</v>
          </cell>
          <cell r="P80" t="str">
            <v>Ana-M.Rojas@citicorp.com</v>
          </cell>
          <cell r="Q80" t="str">
            <v>Ana-M.Rojas@citicorp.com</v>
          </cell>
          <cell r="R80" t="str">
            <v xml:space="preserve">ANA MARIA ROJAS QUIROGA
Cards- Product Manager
Direct line: 3 25 00 14
CITIBANK
Bogotá - Colombia
 María Clara Gonzalez.
</v>
          </cell>
        </row>
        <row r="81">
          <cell r="B81" t="str">
            <v>Nubia Ines</v>
          </cell>
          <cell r="C81" t="str">
            <v>Sanabria</v>
          </cell>
          <cell r="D81" t="str">
            <v>Banco de Bogota</v>
          </cell>
          <cell r="E81" t="str">
            <v>Mercadeo</v>
          </cell>
          <cell r="J81" t="str">
            <v>(571) 444-1060 ext 1490</v>
          </cell>
          <cell r="P81" t="str">
            <v>NSANABR@bancodebogota.com.co</v>
          </cell>
          <cell r="Q81" t="str">
            <v>NSANABR@bancodebogota.com.co</v>
          </cell>
          <cell r="R81" t="str">
            <v xml:space="preserve">Asistente:  Sandra 
(571) 444-1060 ext 1490
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6"/>
  <sheetViews>
    <sheetView zoomScaleNormal="100" zoomScaleSheetLayoutView="100" workbookViewId="0">
      <selection activeCell="J6" sqref="J6"/>
    </sheetView>
  </sheetViews>
  <sheetFormatPr baseColWidth="10" defaultColWidth="9.6640625" defaultRowHeight="17.25" customHeight="1"/>
  <cols>
    <col min="1" max="1" width="77" style="22" customWidth="1"/>
    <col min="2" max="2" width="13.44140625" customWidth="1"/>
    <col min="3" max="3" width="0.88671875" hidden="1" customWidth="1"/>
    <col min="4" max="4" width="13.44140625" customWidth="1"/>
    <col min="5" max="5" width="0" hidden="1" customWidth="1"/>
    <col min="6" max="6" width="13.44140625" style="22" customWidth="1"/>
    <col min="7" max="9" width="0" hidden="1" customWidth="1"/>
    <col min="10" max="10" width="16.33203125" customWidth="1"/>
  </cols>
  <sheetData>
    <row r="1" spans="1:10" s="22" customFormat="1" ht="17.25" customHeight="1">
      <c r="A1" s="48" t="s">
        <v>50</v>
      </c>
      <c r="B1" s="48"/>
      <c r="C1" s="48"/>
      <c r="D1" s="48"/>
      <c r="E1" s="48"/>
      <c r="F1" s="48"/>
      <c r="G1" s="35"/>
      <c r="H1" s="35"/>
      <c r="I1" s="35"/>
    </row>
    <row r="2" spans="1:10" s="22" customFormat="1" ht="17.25" customHeight="1">
      <c r="A2" s="28"/>
      <c r="B2" s="4"/>
      <c r="C2" s="4"/>
      <c r="D2" s="4"/>
      <c r="E2" s="4"/>
      <c r="F2" s="4"/>
    </row>
    <row r="3" spans="1:10" s="22" customFormat="1" ht="17.25" customHeight="1">
      <c r="A3" s="20" t="s">
        <v>0</v>
      </c>
      <c r="B3" s="20" t="s">
        <v>1</v>
      </c>
      <c r="C3" s="20"/>
      <c r="D3" s="20" t="s">
        <v>2</v>
      </c>
      <c r="E3" s="20"/>
      <c r="F3" s="20">
        <v>750</v>
      </c>
    </row>
    <row r="4" spans="1:10" s="22" customFormat="1" ht="17.25" customHeight="1">
      <c r="A4" s="6"/>
      <c r="B4" s="5" t="s">
        <v>22</v>
      </c>
      <c r="C4" s="6"/>
      <c r="D4" s="6"/>
      <c r="E4" s="6"/>
      <c r="F4" s="23">
        <f ca="1">TODAY()</f>
        <v>42563</v>
      </c>
    </row>
    <row r="5" spans="1:10" s="22" customFormat="1" ht="17.25" customHeight="1">
      <c r="A5" s="8" t="s">
        <v>51</v>
      </c>
      <c r="B5" s="7">
        <v>4200000</v>
      </c>
      <c r="C5" s="8"/>
      <c r="D5" s="9">
        <v>1</v>
      </c>
      <c r="E5" s="9"/>
      <c r="F5" s="10">
        <f>+B5*D5</f>
        <v>4200000</v>
      </c>
    </row>
    <row r="6" spans="1:10" s="22" customFormat="1" ht="17.25" customHeight="1">
      <c r="A6" s="4" t="s">
        <v>29</v>
      </c>
      <c r="B6" s="10"/>
      <c r="C6" s="10"/>
      <c r="D6" s="9"/>
      <c r="E6" s="9"/>
      <c r="F6" s="10"/>
    </row>
    <row r="7" spans="1:10" s="22" customFormat="1" ht="17.25" customHeight="1">
      <c r="A7" s="28" t="s">
        <v>23</v>
      </c>
      <c r="B7" s="10">
        <v>4800</v>
      </c>
      <c r="C7" s="10"/>
      <c r="D7" s="9">
        <f>F3</f>
        <v>750</v>
      </c>
      <c r="E7" s="9"/>
      <c r="F7" s="10">
        <f>B7*D7</f>
        <v>3600000</v>
      </c>
    </row>
    <row r="8" spans="1:10" s="22" customFormat="1" ht="17.25" customHeight="1">
      <c r="A8" s="28" t="s">
        <v>27</v>
      </c>
      <c r="B8" s="10">
        <f>3480</f>
        <v>3480</v>
      </c>
      <c r="C8" s="10"/>
      <c r="D8" s="9">
        <f>F3</f>
        <v>750</v>
      </c>
      <c r="E8" s="9"/>
      <c r="F8" s="10">
        <f>B8*D8</f>
        <v>2610000</v>
      </c>
    </row>
    <row r="9" spans="1:10" s="22" customFormat="1" ht="17.25" customHeight="1">
      <c r="A9" s="28" t="s">
        <v>16</v>
      </c>
      <c r="B9" s="10">
        <v>5800</v>
      </c>
      <c r="C9" s="10"/>
      <c r="D9" s="9">
        <f>F3</f>
        <v>750</v>
      </c>
      <c r="E9" s="9"/>
      <c r="F9" s="10">
        <f t="shared" ref="F9:F14" si="0">D9*B9</f>
        <v>4350000</v>
      </c>
    </row>
    <row r="10" spans="1:10" s="22" customFormat="1" ht="17.25" customHeight="1">
      <c r="A10" s="28" t="s">
        <v>46</v>
      </c>
      <c r="B10" s="10">
        <v>26900</v>
      </c>
      <c r="C10" s="10"/>
      <c r="D10" s="9">
        <f>F3</f>
        <v>750</v>
      </c>
      <c r="E10" s="9"/>
      <c r="F10" s="10">
        <f t="shared" si="0"/>
        <v>20175000</v>
      </c>
    </row>
    <row r="11" spans="1:10" s="22" customFormat="1" ht="17.25" hidden="1" customHeight="1">
      <c r="A11" s="28" t="s">
        <v>18</v>
      </c>
      <c r="B11" s="10">
        <v>1400</v>
      </c>
      <c r="C11" s="10"/>
      <c r="D11" s="9"/>
      <c r="E11" s="9"/>
      <c r="F11" s="10"/>
    </row>
    <row r="12" spans="1:10" s="22" customFormat="1" ht="17.25" customHeight="1">
      <c r="A12" s="28" t="s">
        <v>28</v>
      </c>
      <c r="B12" s="10">
        <v>6200</v>
      </c>
      <c r="C12" s="10"/>
      <c r="D12" s="9">
        <f>F3</f>
        <v>750</v>
      </c>
      <c r="E12" s="9"/>
      <c r="F12" s="10">
        <f t="shared" si="0"/>
        <v>4650000</v>
      </c>
      <c r="J12" s="36"/>
    </row>
    <row r="13" spans="1:10" s="22" customFormat="1" ht="17.25" hidden="1" customHeight="1">
      <c r="A13" s="28" t="s">
        <v>19</v>
      </c>
      <c r="B13" s="10">
        <v>2400</v>
      </c>
      <c r="C13" s="10"/>
      <c r="D13" s="9"/>
      <c r="E13" s="9"/>
      <c r="F13" s="10">
        <f t="shared" si="0"/>
        <v>0</v>
      </c>
    </row>
    <row r="14" spans="1:10" s="22" customFormat="1" ht="17.25" customHeight="1">
      <c r="A14" s="28" t="s">
        <v>17</v>
      </c>
      <c r="B14" s="10">
        <v>2900</v>
      </c>
      <c r="C14" s="10"/>
      <c r="D14" s="9"/>
      <c r="E14" s="9"/>
      <c r="F14" s="10">
        <f t="shared" si="0"/>
        <v>0</v>
      </c>
    </row>
    <row r="15" spans="1:10" ht="17.25" customHeight="1">
      <c r="A15" s="28"/>
      <c r="B15" s="10"/>
      <c r="C15" s="10"/>
      <c r="D15" s="9"/>
      <c r="E15" s="9"/>
      <c r="F15" s="10"/>
    </row>
    <row r="16" spans="1:10" ht="17.25" customHeight="1">
      <c r="A16" s="29" t="s">
        <v>3</v>
      </c>
      <c r="B16" s="11"/>
      <c r="C16" s="11"/>
      <c r="D16" s="9"/>
      <c r="E16" s="11"/>
      <c r="F16" s="10"/>
    </row>
    <row r="17" spans="1:10" ht="17.25" customHeight="1">
      <c r="A17" s="4" t="s">
        <v>24</v>
      </c>
      <c r="B17" s="10">
        <v>19900</v>
      </c>
      <c r="C17" s="10"/>
      <c r="D17" s="9">
        <f>+F3</f>
        <v>750</v>
      </c>
      <c r="E17" s="12"/>
      <c r="F17" s="10">
        <f>D17*B17</f>
        <v>14925000</v>
      </c>
      <c r="H17" s="1"/>
      <c r="I17" s="1"/>
    </row>
    <row r="18" spans="1:10" ht="17.25" customHeight="1">
      <c r="A18" s="4" t="s">
        <v>20</v>
      </c>
      <c r="B18" s="10">
        <v>4300</v>
      </c>
      <c r="C18" s="10"/>
      <c r="D18" s="9">
        <f>+F3*2</f>
        <v>1500</v>
      </c>
      <c r="E18" s="12"/>
      <c r="F18" s="10">
        <f>D18*B18</f>
        <v>6450000</v>
      </c>
      <c r="H18" s="1"/>
      <c r="I18" s="1"/>
    </row>
    <row r="19" spans="1:10" ht="17.25" customHeight="1">
      <c r="A19" s="28" t="s">
        <v>10</v>
      </c>
      <c r="B19" s="10">
        <v>7500</v>
      </c>
      <c r="C19" s="10"/>
      <c r="D19" s="9">
        <f>F3</f>
        <v>750</v>
      </c>
      <c r="E19" s="12"/>
      <c r="F19" s="10">
        <f>D19*B19</f>
        <v>5625000</v>
      </c>
      <c r="H19" s="1">
        <f>D9/8</f>
        <v>93.75</v>
      </c>
      <c r="I19" s="1">
        <f>(D9/8)+1</f>
        <v>94.75</v>
      </c>
    </row>
    <row r="20" spans="1:10" ht="17.25" customHeight="1" thickBot="1">
      <c r="A20" s="28" t="s">
        <v>25</v>
      </c>
      <c r="B20" s="10">
        <v>95000</v>
      </c>
      <c r="C20" s="10"/>
      <c r="D20" s="9">
        <v>44</v>
      </c>
      <c r="E20" s="12"/>
      <c r="F20" s="27">
        <f>D20*B20</f>
        <v>4180000</v>
      </c>
      <c r="J20" s="2"/>
    </row>
    <row r="21" spans="1:10" ht="17.25" customHeight="1" thickTop="1">
      <c r="A21" s="30" t="s">
        <v>4</v>
      </c>
      <c r="B21" s="10"/>
      <c r="C21" s="10"/>
      <c r="D21" s="12"/>
      <c r="E21" s="12"/>
      <c r="F21" s="3">
        <f>SUM(F5:F20)</f>
        <v>70765000</v>
      </c>
    </row>
    <row r="22" spans="1:10" ht="17.25" customHeight="1">
      <c r="A22" s="31"/>
      <c r="B22" s="10"/>
      <c r="C22" s="10"/>
      <c r="D22" s="12"/>
      <c r="E22" s="12"/>
      <c r="F22" s="3"/>
    </row>
    <row r="23" spans="1:10" ht="17.25" customHeight="1">
      <c r="A23" s="32" t="s">
        <v>11</v>
      </c>
      <c r="B23" s="13"/>
      <c r="C23" s="13"/>
      <c r="D23" s="14"/>
      <c r="E23" s="14"/>
      <c r="F23" s="13"/>
    </row>
    <row r="24" spans="1:10" ht="17.25" customHeight="1">
      <c r="A24" s="33" t="s">
        <v>5</v>
      </c>
      <c r="B24" s="15" t="s">
        <v>6</v>
      </c>
      <c r="C24" s="16"/>
      <c r="D24" s="17" t="s">
        <v>7</v>
      </c>
      <c r="E24" s="17"/>
      <c r="F24" s="15" t="s">
        <v>8</v>
      </c>
    </row>
    <row r="25" spans="1:10" ht="17.25" customHeight="1">
      <c r="A25" s="34" t="s">
        <v>21</v>
      </c>
      <c r="B25" s="10">
        <v>1300000</v>
      </c>
      <c r="C25" s="16"/>
      <c r="D25" s="9">
        <v>1</v>
      </c>
      <c r="E25" s="21"/>
      <c r="F25" s="10">
        <f>+B25*D25</f>
        <v>1300000</v>
      </c>
    </row>
    <row r="26" spans="1:10" ht="17.25" customHeight="1">
      <c r="A26" s="4" t="s">
        <v>13</v>
      </c>
      <c r="B26" s="10">
        <v>65000</v>
      </c>
      <c r="C26" s="10"/>
      <c r="D26" s="9"/>
      <c r="E26" s="12"/>
      <c r="F26" s="10">
        <f>D26*B26</f>
        <v>0</v>
      </c>
    </row>
    <row r="27" spans="1:10" ht="17.25" customHeight="1" thickBot="1">
      <c r="A27" s="37" t="s">
        <v>26</v>
      </c>
      <c r="B27" s="10">
        <v>2200000</v>
      </c>
      <c r="C27" s="16"/>
      <c r="D27" s="9">
        <v>1</v>
      </c>
      <c r="E27" s="21"/>
      <c r="F27" s="10">
        <f>+B27*D27</f>
        <v>2200000</v>
      </c>
    </row>
    <row r="28" spans="1:10" ht="17.25" customHeight="1" thickTop="1" thickBot="1">
      <c r="A28" s="30" t="s">
        <v>9</v>
      </c>
      <c r="B28" s="18"/>
      <c r="C28" s="18"/>
      <c r="D28" s="18"/>
      <c r="E28" s="18"/>
      <c r="F28" s="26">
        <f>SUM(F25:F27)</f>
        <v>3500000</v>
      </c>
    </row>
    <row r="29" spans="1:10" ht="17.25" customHeight="1" thickTop="1" thickBot="1">
      <c r="A29" s="19" t="s">
        <v>12</v>
      </c>
      <c r="B29" s="18"/>
      <c r="C29" s="18"/>
      <c r="D29" s="18"/>
      <c r="E29" s="18"/>
      <c r="F29" s="26">
        <f>SUM(F21+F28)</f>
        <v>74265000</v>
      </c>
      <c r="J29" s="2"/>
    </row>
    <row r="30" spans="1:10" ht="17.25" customHeight="1" thickTop="1" thickBot="1">
      <c r="A30" s="19" t="s">
        <v>14</v>
      </c>
      <c r="B30" s="18"/>
      <c r="C30" s="18"/>
      <c r="D30" s="18"/>
      <c r="E30" s="18"/>
      <c r="F30" s="24">
        <f>F29*16/100</f>
        <v>11882400</v>
      </c>
    </row>
    <row r="31" spans="1:10" ht="17.25" customHeight="1" thickTop="1" thickBot="1">
      <c r="A31" s="19" t="s">
        <v>15</v>
      </c>
      <c r="B31" s="18"/>
      <c r="C31" s="18"/>
      <c r="D31" s="18"/>
      <c r="E31" s="18"/>
      <c r="F31" s="26">
        <f>F29+F30</f>
        <v>86147400</v>
      </c>
    </row>
    <row r="32" spans="1:10" ht="17.25" customHeight="1" thickTop="1">
      <c r="A32" s="19"/>
      <c r="B32" s="18"/>
      <c r="C32" s="18"/>
      <c r="D32" s="18"/>
      <c r="E32" s="18"/>
      <c r="F32" s="25"/>
    </row>
    <row r="34" spans="6:6" ht="17.25" customHeight="1">
      <c r="F34" s="36">
        <f>+F5+F7+F8+F9+F10+F12+F17+F18+F19+F20+F25+F27</f>
        <v>74265000</v>
      </c>
    </row>
    <row r="35" spans="6:6" ht="17.25" customHeight="1">
      <c r="F35" s="36">
        <f>+F34*16/100</f>
        <v>11882400</v>
      </c>
    </row>
    <row r="36" spans="6:6" ht="17.25" customHeight="1">
      <c r="F36" s="36">
        <f>+F34+F35</f>
        <v>86147400</v>
      </c>
    </row>
  </sheetData>
  <mergeCells count="1">
    <mergeCell ref="A1:F1"/>
  </mergeCells>
  <pageMargins left="0.70866141732283472" right="0.70866141732283472" top="0.74803149606299213" bottom="0.74803149606299213" header="0.51181102362204722" footer="0.51181102362204722"/>
  <pageSetup scale="76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33"/>
  <sheetViews>
    <sheetView tabSelected="1" topLeftCell="A15" workbookViewId="0">
      <selection activeCell="G29" sqref="G29"/>
    </sheetView>
  </sheetViews>
  <sheetFormatPr baseColWidth="10" defaultColWidth="9.109375" defaultRowHeight="13.2"/>
  <cols>
    <col min="1" max="1" width="83.44140625" style="39" customWidth="1"/>
    <col min="2" max="2" width="9.109375" style="39"/>
    <col min="3" max="3" width="13.5546875" style="39" bestFit="1" customWidth="1"/>
    <col min="4" max="16384" width="9.109375" style="39"/>
  </cols>
  <sheetData>
    <row r="1" spans="1:4" ht="18" customHeight="1">
      <c r="A1" s="38" t="s">
        <v>48</v>
      </c>
    </row>
    <row r="2" spans="1:4" ht="10.5" customHeight="1"/>
    <row r="3" spans="1:4" ht="18" customHeight="1">
      <c r="A3" s="40" t="s">
        <v>30</v>
      </c>
    </row>
    <row r="4" spans="1:4" ht="10.5" customHeight="1"/>
    <row r="5" spans="1:4" ht="18" customHeight="1">
      <c r="A5" s="41" t="s">
        <v>40</v>
      </c>
    </row>
    <row r="6" spans="1:4" ht="10.5" customHeight="1"/>
    <row r="7" spans="1:4" ht="18" customHeight="1">
      <c r="A7" s="40" t="s">
        <v>31</v>
      </c>
    </row>
    <row r="8" spans="1:4" ht="10.5" customHeight="1">
      <c r="A8" s="41"/>
    </row>
    <row r="9" spans="1:4" ht="18" customHeight="1">
      <c r="A9" s="42" t="s">
        <v>42</v>
      </c>
    </row>
    <row r="10" spans="1:4" ht="10.5" customHeight="1">
      <c r="A10" s="43"/>
    </row>
    <row r="11" spans="1:4" ht="18" customHeight="1">
      <c r="A11" s="41" t="s">
        <v>41</v>
      </c>
    </row>
    <row r="12" spans="1:4" ht="18" customHeight="1">
      <c r="A12" s="41"/>
      <c r="D12" s="47">
        <v>0.3</v>
      </c>
    </row>
    <row r="13" spans="1:4" ht="18" customHeight="1">
      <c r="A13" s="40" t="s">
        <v>44</v>
      </c>
      <c r="B13" s="39">
        <f>SUM(B14:B24)</f>
        <v>7712</v>
      </c>
      <c r="C13" s="39">
        <v>8800</v>
      </c>
      <c r="D13" s="39">
        <f>26900*30%</f>
        <v>8070</v>
      </c>
    </row>
    <row r="14" spans="1:4" ht="10.5" customHeight="1">
      <c r="A14" s="40"/>
      <c r="B14" s="39">
        <f>(16*60000+4*6000)/750</f>
        <v>1312</v>
      </c>
      <c r="C14" s="44">
        <f>B14*600</f>
        <v>787200</v>
      </c>
    </row>
    <row r="15" spans="1:4" ht="18" customHeight="1">
      <c r="A15" s="41" t="s">
        <v>45</v>
      </c>
      <c r="B15" s="39">
        <f>100*22</f>
        <v>2200</v>
      </c>
      <c r="C15" s="39">
        <f>1170000/800</f>
        <v>1462.5</v>
      </c>
    </row>
    <row r="16" spans="1:4" ht="18" customHeight="1">
      <c r="A16" s="41" t="s">
        <v>32</v>
      </c>
      <c r="B16" s="39">
        <f xml:space="preserve"> 100*12</f>
        <v>1200</v>
      </c>
    </row>
    <row r="17" spans="1:2" ht="18" customHeight="1">
      <c r="A17" s="41" t="s">
        <v>33</v>
      </c>
      <c r="B17" s="39">
        <f xml:space="preserve"> 100*12</f>
        <v>1200</v>
      </c>
    </row>
    <row r="18" spans="1:2" ht="18" customHeight="1">
      <c r="A18" s="45" t="s">
        <v>34</v>
      </c>
      <c r="B18" s="39">
        <v>600</v>
      </c>
    </row>
    <row r="19" spans="1:2" ht="18" customHeight="1">
      <c r="A19" s="41" t="s">
        <v>35</v>
      </c>
      <c r="B19" s="39">
        <v>400</v>
      </c>
    </row>
    <row r="20" spans="1:2" ht="18" customHeight="1">
      <c r="A20" s="41" t="s">
        <v>36</v>
      </c>
      <c r="B20" s="39">
        <v>200</v>
      </c>
    </row>
    <row r="21" spans="1:2" ht="18" customHeight="1">
      <c r="A21" s="41" t="s">
        <v>37</v>
      </c>
      <c r="B21" s="46">
        <v>600</v>
      </c>
    </row>
    <row r="22" spans="1:2" ht="10.5" customHeight="1">
      <c r="A22" s="41"/>
    </row>
    <row r="23" spans="1:2" ht="18" customHeight="1">
      <c r="A23" s="40" t="s">
        <v>52</v>
      </c>
    </row>
    <row r="24" spans="1:2" ht="10.5" customHeight="1">
      <c r="A24" s="40"/>
    </row>
    <row r="25" spans="1:2" ht="17.399999999999999">
      <c r="A25" s="45" t="s">
        <v>43</v>
      </c>
      <c r="B25" s="39">
        <v>800</v>
      </c>
    </row>
    <row r="26" spans="1:2" ht="10.5" customHeight="1"/>
    <row r="27" spans="1:2" ht="15.9" customHeight="1">
      <c r="A27" s="40" t="s">
        <v>49</v>
      </c>
    </row>
    <row r="28" spans="1:2" ht="9.75" customHeight="1">
      <c r="A28" s="45"/>
    </row>
    <row r="29" spans="1:2" ht="15.9" customHeight="1">
      <c r="A29" s="41" t="s">
        <v>38</v>
      </c>
    </row>
    <row r="30" spans="1:2" ht="15.9" customHeight="1">
      <c r="A30" s="45"/>
    </row>
    <row r="31" spans="1:2" ht="18" customHeight="1">
      <c r="A31" s="40" t="s">
        <v>47</v>
      </c>
    </row>
    <row r="32" spans="1:2" ht="10.5" customHeight="1"/>
    <row r="33" spans="1:1" ht="18" customHeight="1">
      <c r="A33" s="41" t="s">
        <v>39</v>
      </c>
    </row>
  </sheetData>
  <pageMargins left="0.75" right="0.75" top="1" bottom="1" header="0.5" footer="0.5"/>
  <pageSetup orientation="portrait" horizontalDpi="4294967295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750 </vt:lpstr>
      <vt:lpstr>Parrillada</vt:lpstr>
      <vt:lpstr>'750 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migbar</dc:creator>
  <cp:lastModifiedBy>migbar</cp:lastModifiedBy>
  <cp:lastPrinted>2016-01-14T21:35:21Z</cp:lastPrinted>
  <dcterms:created xsi:type="dcterms:W3CDTF">2015-09-03T19:38:48Z</dcterms:created>
  <dcterms:modified xsi:type="dcterms:W3CDTF">2016-07-12T05:30:27Z</dcterms:modified>
</cp:coreProperties>
</file>