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AA BAHIA\BAHIA - SEPTIEMBRE 13\COTIZACIONES\AVIATUR SANOFI\SANOFI - COCTEL - HEIDI ARIAS\"/>
    </mc:Choice>
  </mc:AlternateContent>
  <bookViews>
    <workbookView xWindow="0" yWindow="60" windowWidth="19440" windowHeight="9390"/>
  </bookViews>
  <sheets>
    <sheet name="AVIATUR" sheetId="16" r:id="rId1"/>
  </sheets>
  <externalReferences>
    <externalReference r:id="rId2"/>
  </externalReferences>
  <definedNames>
    <definedName name="_xlnm.Print_Area" localSheetId="0">AVIATUR!$A$1:$F$38</definedName>
    <definedName name="Contactos">[1]Patty!$B$1:$R$81</definedName>
  </definedNames>
  <calcPr calcId="152511" concurrentCalc="0"/>
</workbook>
</file>

<file path=xl/calcChain.xml><?xml version="1.0" encoding="utf-8"?>
<calcChain xmlns="http://schemas.openxmlformats.org/spreadsheetml/2006/main">
  <c r="K36" i="16" l="1"/>
  <c r="K35" i="16"/>
  <c r="K20" i="16"/>
  <c r="F20" i="16"/>
  <c r="F17" i="16"/>
  <c r="F18" i="16"/>
  <c r="F19" i="16"/>
  <c r="N17" i="16"/>
  <c r="U17" i="16"/>
  <c r="F5" i="16"/>
  <c r="F7" i="16"/>
  <c r="F10" i="16"/>
  <c r="F11" i="16"/>
  <c r="F12" i="16"/>
  <c r="F13" i="16"/>
  <c r="F25" i="16"/>
  <c r="F27" i="16"/>
  <c r="F28" i="16"/>
  <c r="F29" i="16"/>
  <c r="F34" i="16"/>
  <c r="K33" i="16"/>
  <c r="K37" i="16"/>
  <c r="I18" i="16"/>
  <c r="F4" i="16"/>
  <c r="H18" i="16"/>
  <c r="F35" i="16"/>
  <c r="F36" i="16"/>
  <c r="F37" i="16"/>
</calcChain>
</file>

<file path=xl/sharedStrings.xml><?xml version="1.0" encoding="utf-8"?>
<sst xmlns="http://schemas.openxmlformats.org/spreadsheetml/2006/main" count="37" uniqueCount="37">
  <si>
    <t>DETALLE DEL SERVICIO</t>
  </si>
  <si>
    <t xml:space="preserve">PRECIO </t>
  </si>
  <si>
    <t>CANT</t>
  </si>
  <si>
    <t xml:space="preserve">TOTAL </t>
  </si>
  <si>
    <t xml:space="preserve">Seleccionar </t>
  </si>
  <si>
    <t xml:space="preserve">COSTO </t>
  </si>
  <si>
    <t>CANTIDAD</t>
  </si>
  <si>
    <t>VALOR</t>
  </si>
  <si>
    <t xml:space="preserve">TOTAL ADICIONALES </t>
  </si>
  <si>
    <t>COSTOS ADICIONALES</t>
  </si>
  <si>
    <t xml:space="preserve">TOTAL CON ADICIONALES </t>
  </si>
  <si>
    <t>IVA 16%</t>
  </si>
  <si>
    <t>TOTAL EVENTO</t>
  </si>
  <si>
    <t xml:space="preserve">MESEROS  - BARMAN </t>
  </si>
  <si>
    <t>Incluye: Salones, mesas, sillas, logística, calefacción.</t>
  </si>
  <si>
    <t>Telón y video beam 2000 lumens</t>
  </si>
  <si>
    <t>COSTOS EVENTO DE AVIATUR - SANOFI EN NOVIEMBRE 28 DE 2016l</t>
  </si>
  <si>
    <t>Micrófono de diadema para conferencista</t>
  </si>
  <si>
    <t>Un (1) Telón y un (1) video beam 3500 lumens</t>
  </si>
  <si>
    <t>Modulo Tarima Baja 1,20 A x 2,40 L x 0,60 H mts (Según requerimento)</t>
  </si>
  <si>
    <t>Sala Lounge para 12 invitados</t>
  </si>
  <si>
    <t>Mesa Coctelera con tres sillas tipo huevo</t>
  </si>
  <si>
    <t>Sombrillas Calefactoras para la Terraza</t>
  </si>
  <si>
    <t>• Pacific Sushi Roll (2): Salmon, Queso Crema, Ikura, Ginger y Wasabi</t>
  </si>
  <si>
    <t>• Mini Brocheta de Pollo Thai Salsa de Maní o Teriyaki y Miel</t>
  </si>
  <si>
    <t>• Mini Brocheta de Lomo Balsámico o Bourguignon con cuadritos de pimentón y cebolla</t>
  </si>
  <si>
    <t>• Tartaleta de Espinaca y Queso Ricota</t>
  </si>
  <si>
    <t>PASABOCAS (5 por persona - ver anexo)</t>
  </si>
  <si>
    <r>
      <t>BEBIDAS ILIMITADAS:</t>
    </r>
    <r>
      <rPr>
        <sz val="12"/>
        <rFont val="Century Gothic"/>
        <family val="2"/>
      </rPr>
      <t xml:space="preserve"> Agua o Gaseosa </t>
    </r>
  </si>
  <si>
    <r>
      <rPr>
        <b/>
        <sz val="12"/>
        <rFont val="Century Gothic"/>
        <family val="2"/>
      </rPr>
      <t>DJ CROSSOVER Y AMBIENTAL</t>
    </r>
    <r>
      <rPr>
        <sz val="12"/>
        <rFont val="Century Gothic"/>
        <family val="2"/>
      </rPr>
      <t xml:space="preserve"> Incluye sonido.</t>
    </r>
  </si>
  <si>
    <r>
      <t xml:space="preserve">CENTRO DE MESAS DESDE </t>
    </r>
    <r>
      <rPr>
        <sz val="12"/>
        <rFont val="Century Gothic"/>
        <family val="2"/>
      </rPr>
      <t>$40.000 según el diseño aprobado se ajustará el valor</t>
    </r>
  </si>
  <si>
    <t>8:00 p.m. - 10:00 p.m.</t>
  </si>
  <si>
    <t>USO EXCLUSIVO de Instalaciones De 2  horas</t>
  </si>
  <si>
    <r>
      <rPr>
        <b/>
        <sz val="12"/>
        <rFont val="Century Gothic"/>
        <family val="2"/>
      </rPr>
      <t>VINO blanco</t>
    </r>
    <r>
      <rPr>
        <sz val="12"/>
        <rFont val="Century Gothic"/>
        <family val="2"/>
      </rPr>
      <t xml:space="preserve"> Santo Loreto botella 750ml</t>
    </r>
  </si>
  <si>
    <r>
      <rPr>
        <b/>
        <sz val="12"/>
        <color indexed="8"/>
        <rFont val="Century Gothic"/>
        <family val="2"/>
      </rPr>
      <t>COCTEL DE BIENVENIDA pequeño</t>
    </r>
    <r>
      <rPr>
        <sz val="12"/>
        <color indexed="8"/>
        <rFont val="Century Gothic"/>
        <family val="2"/>
      </rPr>
      <t xml:space="preserve">: </t>
    </r>
    <r>
      <rPr>
        <sz val="10"/>
        <color indexed="8"/>
        <rFont val="Century Gothic"/>
        <family val="2"/>
      </rPr>
      <t>(Cahipiriña, Michelada, Mojito, Dahiquiri)</t>
    </r>
  </si>
  <si>
    <t>LICOR: (1 copas por personas)</t>
  </si>
  <si>
    <r>
      <rPr>
        <b/>
        <sz val="12"/>
        <rFont val="Century Gothic"/>
        <family val="2"/>
      </rPr>
      <t>VINO  tinto</t>
    </r>
    <r>
      <rPr>
        <sz val="12"/>
        <rFont val="Century Gothic"/>
        <family val="2"/>
      </rPr>
      <t xml:space="preserve"> Serafino Cabernet Merlot Bt 750 ml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</si>
</sst>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 [$€]\ * #,##0.00_ ;_ [$€]\ * \-#,##0.00_ ;_ [$€]\ * &quot;-&quot;??_ ;_ @_ "/>
  </numFmts>
  <fonts count="31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4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1"/>
      <color theme="10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b/>
      <sz val="12"/>
      <name val="Century Gothic"/>
      <family val="2"/>
    </font>
    <font>
      <sz val="12"/>
      <name val="Century Gothic"/>
      <family val="2"/>
    </font>
    <font>
      <sz val="10"/>
      <color indexed="8"/>
      <name val="Century Gothic"/>
      <family val="2"/>
    </font>
    <font>
      <b/>
      <sz val="12"/>
      <color indexed="8"/>
      <name val="Century Gothic"/>
      <family val="2"/>
    </font>
    <font>
      <sz val="12"/>
      <color indexed="8"/>
      <name val="Century Gothic"/>
      <family val="2"/>
    </font>
    <font>
      <b/>
      <i/>
      <sz val="12"/>
      <name val="Century Gothic"/>
      <family val="2"/>
    </font>
    <font>
      <b/>
      <i/>
      <sz val="12"/>
      <color indexed="8"/>
      <name val="Century Gothic"/>
      <family val="2"/>
    </font>
    <font>
      <b/>
      <sz val="16"/>
      <name val="Century Gothic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164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0" fontId="17" fillId="0" borderId="6" applyNumberFormat="0" applyFill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3" fillId="22" borderId="7" applyNumberFormat="0" applyFont="0" applyAlignment="0" applyProtection="0"/>
    <xf numFmtId="0" fontId="18" fillId="20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4" borderId="0" applyNumberFormat="0" applyBorder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0" fontId="17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16" fillId="7" borderId="1" applyNumberFormat="0" applyAlignment="0" applyProtection="0"/>
    <xf numFmtId="0" fontId="7" fillId="3" borderId="0" applyNumberFormat="0" applyBorder="0" applyAlignment="0" applyProtection="0"/>
    <xf numFmtId="0" fontId="22" fillId="24" borderId="0" applyNumberFormat="0" applyBorder="0" applyAlignment="0" applyProtection="0"/>
    <xf numFmtId="0" fontId="4" fillId="22" borderId="7" applyNumberFormat="0" applyFont="0" applyAlignment="0" applyProtection="0"/>
    <xf numFmtId="0" fontId="18" fillId="20" borderId="8" applyNumberFormat="0" applyAlignment="0" applyProtection="0"/>
    <xf numFmtId="0" fontId="2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" fillId="0" borderId="0"/>
    <xf numFmtId="0" fontId="4" fillId="0" borderId="0"/>
    <xf numFmtId="43" fontId="3" fillId="0" borderId="0" applyFont="0" applyFill="0" applyBorder="0" applyAlignment="0" applyProtection="0"/>
  </cellStyleXfs>
  <cellXfs count="39">
    <xf numFmtId="0" fontId="0" fillId="0" borderId="0" xfId="0"/>
    <xf numFmtId="3" fontId="0" fillId="0" borderId="0" xfId="0" applyNumberFormat="1" applyAlignment="1">
      <alignment horizontal="center"/>
    </xf>
    <xf numFmtId="0" fontId="0" fillId="0" borderId="0" xfId="0" applyBorder="1"/>
    <xf numFmtId="0" fontId="5" fillId="0" borderId="0" xfId="0" applyFont="1" applyBorder="1" applyAlignment="1">
      <alignment vertical="center"/>
    </xf>
    <xf numFmtId="3" fontId="0" fillId="0" borderId="0" xfId="0" applyNumberFormat="1" applyBorder="1"/>
    <xf numFmtId="0" fontId="0" fillId="23" borderId="0" xfId="0" applyFill="1" applyBorder="1"/>
    <xf numFmtId="0" fontId="0" fillId="23" borderId="0" xfId="0" applyFill="1"/>
    <xf numFmtId="0" fontId="23" fillId="23" borderId="0" xfId="0" applyFont="1" applyFill="1" applyBorder="1" applyAlignment="1">
      <alignment horizontal="center"/>
    </xf>
    <xf numFmtId="3" fontId="24" fillId="23" borderId="0" xfId="0" applyNumberFormat="1" applyFont="1" applyFill="1" applyBorder="1" applyAlignment="1">
      <alignment vertical="center"/>
    </xf>
    <xf numFmtId="0" fontId="24" fillId="23" borderId="0" xfId="0" applyNumberFormat="1" applyFont="1" applyFill="1" applyBorder="1" applyAlignment="1">
      <alignment horizontal="center" vertical="center"/>
    </xf>
    <xf numFmtId="0" fontId="24" fillId="23" borderId="0" xfId="0" applyFont="1" applyFill="1" applyBorder="1" applyAlignment="1">
      <alignment horizontal="center"/>
    </xf>
    <xf numFmtId="3" fontId="23" fillId="23" borderId="0" xfId="0" applyNumberFormat="1" applyFont="1" applyFill="1" applyBorder="1" applyAlignment="1">
      <alignment horizontal="center" vertical="center"/>
    </xf>
    <xf numFmtId="3" fontId="23" fillId="23" borderId="0" xfId="0" applyNumberFormat="1" applyFont="1" applyFill="1" applyBorder="1" applyAlignment="1">
      <alignment vertical="center"/>
    </xf>
    <xf numFmtId="0" fontId="23" fillId="23" borderId="0" xfId="0" applyNumberFormat="1" applyFont="1" applyFill="1" applyBorder="1" applyAlignment="1">
      <alignment horizontal="center" vertical="center"/>
    </xf>
    <xf numFmtId="0" fontId="24" fillId="23" borderId="0" xfId="0" applyNumberFormat="1" applyFont="1" applyFill="1" applyBorder="1" applyAlignment="1">
      <alignment vertical="center"/>
    </xf>
    <xf numFmtId="3" fontId="0" fillId="0" borderId="0" xfId="0" applyNumberFormat="1"/>
    <xf numFmtId="0" fontId="24" fillId="23" borderId="0" xfId="0" applyFont="1" applyFill="1" applyBorder="1"/>
    <xf numFmtId="43" fontId="0" fillId="0" borderId="0" xfId="94" applyFont="1"/>
    <xf numFmtId="3" fontId="24" fillId="23" borderId="0" xfId="0" applyNumberFormat="1" applyFont="1" applyFill="1" applyBorder="1" applyAlignment="1">
      <alignment horizontal="center" vertical="center"/>
    </xf>
    <xf numFmtId="0" fontId="27" fillId="23" borderId="0" xfId="0" applyFont="1" applyFill="1" applyBorder="1"/>
    <xf numFmtId="0" fontId="23" fillId="23" borderId="0" xfId="0" applyFont="1" applyFill="1" applyBorder="1"/>
    <xf numFmtId="0" fontId="23" fillId="23" borderId="0" xfId="0" applyFont="1" applyFill="1" applyBorder="1" applyAlignment="1">
      <alignment horizontal="center" vertical="center"/>
    </xf>
    <xf numFmtId="0" fontId="27" fillId="23" borderId="0" xfId="0" applyFont="1" applyFill="1"/>
    <xf numFmtId="0" fontId="28" fillId="23" borderId="0" xfId="0" applyFont="1" applyFill="1" applyBorder="1" applyAlignment="1">
      <alignment horizontal="right" vertical="center"/>
    </xf>
    <xf numFmtId="0" fontId="23" fillId="23" borderId="0" xfId="0" applyFont="1" applyFill="1" applyBorder="1" applyAlignment="1">
      <alignment horizontal="right" vertical="center"/>
    </xf>
    <xf numFmtId="0" fontId="24" fillId="23" borderId="0" xfId="0" applyFont="1" applyFill="1" applyBorder="1" applyAlignment="1"/>
    <xf numFmtId="0" fontId="27" fillId="23" borderId="0" xfId="0" applyFont="1" applyFill="1" applyBorder="1" applyAlignment="1">
      <alignment wrapText="1"/>
    </xf>
    <xf numFmtId="0" fontId="29" fillId="23" borderId="0" xfId="0" applyFont="1" applyFill="1" applyBorder="1" applyAlignment="1">
      <alignment horizontal="right"/>
    </xf>
    <xf numFmtId="3" fontId="26" fillId="23" borderId="0" xfId="0" applyNumberFormat="1" applyFont="1" applyFill="1" applyBorder="1"/>
    <xf numFmtId="0" fontId="30" fillId="23" borderId="0" xfId="0" applyFont="1" applyFill="1" applyBorder="1" applyAlignment="1">
      <alignment horizontal="center" vertical="center"/>
    </xf>
    <xf numFmtId="0" fontId="23" fillId="25" borderId="0" xfId="0" applyFont="1" applyFill="1" applyBorder="1" applyAlignment="1">
      <alignment horizontal="center" vertical="center"/>
    </xf>
    <xf numFmtId="0" fontId="24" fillId="25" borderId="0" xfId="0" applyFont="1" applyFill="1" applyBorder="1" applyAlignment="1">
      <alignment horizontal="center" vertical="center"/>
    </xf>
    <xf numFmtId="14" fontId="24" fillId="25" borderId="0" xfId="0" applyNumberFormat="1" applyFont="1" applyFill="1" applyBorder="1" applyAlignment="1">
      <alignment horizontal="center" vertical="center"/>
    </xf>
    <xf numFmtId="0" fontId="23" fillId="25" borderId="0" xfId="0" applyFont="1" applyFill="1" applyBorder="1" applyProtection="1"/>
    <xf numFmtId="3" fontId="24" fillId="25" borderId="0" xfId="0" applyNumberFormat="1" applyFont="1" applyFill="1" applyBorder="1" applyAlignment="1">
      <alignment horizontal="center" vertical="center"/>
    </xf>
    <xf numFmtId="3" fontId="24" fillId="25" borderId="0" xfId="0" applyNumberFormat="1" applyFont="1" applyFill="1" applyBorder="1" applyAlignment="1">
      <alignment vertical="center"/>
    </xf>
    <xf numFmtId="0" fontId="24" fillId="25" borderId="0" xfId="0" applyFont="1" applyFill="1" applyBorder="1"/>
    <xf numFmtId="3" fontId="24" fillId="23" borderId="0" xfId="0" applyNumberFormat="1" applyFont="1" applyFill="1" applyBorder="1" applyAlignment="1">
      <alignment horizontal="right" vertical="center"/>
    </xf>
    <xf numFmtId="3" fontId="24" fillId="25" borderId="0" xfId="0" applyNumberFormat="1" applyFont="1" applyFill="1" applyBorder="1" applyAlignment="1">
      <alignment horizontal="right" vertical="center"/>
    </xf>
  </cellXfs>
  <cellStyles count="9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Énfasis1 2" xfId="51"/>
    <cellStyle name="20% - Énfasis2 2" xfId="52"/>
    <cellStyle name="20% - Énfasis3 2" xfId="53"/>
    <cellStyle name="20% - Énfasis4 2" xfId="54"/>
    <cellStyle name="20% - Énfasis5 2" xfId="55"/>
    <cellStyle name="20% - Énfasis6 2" xfId="5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40% - Énfasis1 2" xfId="57"/>
    <cellStyle name="40% - Énfasis2 2" xfId="58"/>
    <cellStyle name="40% - Énfasis3 2" xfId="59"/>
    <cellStyle name="40% - Énfasis4 2" xfId="60"/>
    <cellStyle name="40% - Énfasis5 2" xfId="61"/>
    <cellStyle name="40% - Énfasis6 2" xfId="6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60% - Énfasis1 2" xfId="63"/>
    <cellStyle name="60% - Énfasis2 2" xfId="64"/>
    <cellStyle name="60% - Énfasis3 2" xfId="65"/>
    <cellStyle name="60% - Énfasis4 2" xfId="66"/>
    <cellStyle name="60% - Énfasis5 2" xfId="67"/>
    <cellStyle name="60% - Énfasis6 2" xfId="6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uena 2" xfId="69"/>
    <cellStyle name="Calculation" xfId="26"/>
    <cellStyle name="Cálculo 2" xfId="70"/>
    <cellStyle name="Celda de comprobación 2" xfId="71"/>
    <cellStyle name="Celda vinculada 2" xfId="72"/>
    <cellStyle name="Check Cell" xfId="27"/>
    <cellStyle name="Encabezado 4 2" xfId="73"/>
    <cellStyle name="Énfasis1 2" xfId="74"/>
    <cellStyle name="Énfasis2 2" xfId="75"/>
    <cellStyle name="Énfasis3 2" xfId="76"/>
    <cellStyle name="Énfasis4 2" xfId="77"/>
    <cellStyle name="Énfasis5 2" xfId="78"/>
    <cellStyle name="Énfasis6 2" xfId="79"/>
    <cellStyle name="Entrada 2" xfId="80"/>
    <cellStyle name="Euro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Hipervínculo 2" xfId="35"/>
    <cellStyle name="Incorrecto 2" xfId="81"/>
    <cellStyle name="Input" xfId="36"/>
    <cellStyle name="Linked Cell" xfId="37"/>
    <cellStyle name="Millares" xfId="94" builtinId="3"/>
    <cellStyle name="Neutral 2" xfId="82"/>
    <cellStyle name="Normal" xfId="0" builtinId="0"/>
    <cellStyle name="Normal 2" xfId="38"/>
    <cellStyle name="Normal 2 2" xfId="39"/>
    <cellStyle name="Normal 2 3" xfId="40"/>
    <cellStyle name="Normal 2 4" xfId="41"/>
    <cellStyle name="Normal 3" xfId="42"/>
    <cellStyle name="Normal 3 2" xfId="43"/>
    <cellStyle name="Normal 4" xfId="44"/>
    <cellStyle name="Normal 4 2" xfId="50"/>
    <cellStyle name="Normal 4 3" xfId="93"/>
    <cellStyle name="Normal 4 4" xfId="49"/>
    <cellStyle name="Normal 5" xfId="92"/>
    <cellStyle name="Notas 2" xfId="83"/>
    <cellStyle name="Note" xfId="45"/>
    <cellStyle name="Output" xfId="46"/>
    <cellStyle name="Salida 2" xfId="84"/>
    <cellStyle name="Texto de advertencia 2" xfId="85"/>
    <cellStyle name="Texto explicativo 2" xfId="86"/>
    <cellStyle name="Title" xfId="47"/>
    <cellStyle name="Título 1 2" xfId="87"/>
    <cellStyle name="Título 2 2" xfId="88"/>
    <cellStyle name="Título 3 2" xfId="89"/>
    <cellStyle name="Título 4" xfId="90"/>
    <cellStyle name="Total 2" xfId="91"/>
    <cellStyle name="Warning Text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guel%20B/Desktop/BahiaXhacer/BahiaXhacer/BaseDeDatosInvitadosBAH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tabSelected="1" topLeftCell="A24" zoomScaleNormal="100" zoomScaleSheetLayoutView="100" workbookViewId="0">
      <selection activeCell="O27" sqref="O27"/>
    </sheetView>
  </sheetViews>
  <sheetFormatPr baseColWidth="10" defaultColWidth="9.7109375" defaultRowHeight="17.25" customHeight="1" x14ac:dyDescent="0.25"/>
  <cols>
    <col min="1" max="1" width="80.7109375" style="2" customWidth="1"/>
    <col min="2" max="2" width="13.42578125" customWidth="1"/>
    <col min="3" max="3" width="0.85546875" hidden="1" customWidth="1"/>
    <col min="4" max="4" width="13.42578125" customWidth="1"/>
    <col min="5" max="5" width="0" hidden="1" customWidth="1"/>
    <col min="6" max="6" width="13.42578125" style="2" customWidth="1"/>
    <col min="7" max="9" width="0" hidden="1" customWidth="1"/>
    <col min="10" max="11" width="10.140625" bestFit="1" customWidth="1"/>
    <col min="15" max="15" width="11.5703125" bestFit="1" customWidth="1"/>
  </cols>
  <sheetData>
    <row r="1" spans="1:9" s="2" customFormat="1" ht="17.25" customHeight="1" x14ac:dyDescent="0.25">
      <c r="A1" s="29" t="s">
        <v>16</v>
      </c>
      <c r="B1" s="29"/>
      <c r="C1" s="29"/>
      <c r="D1" s="29"/>
      <c r="E1" s="29"/>
      <c r="F1" s="29"/>
      <c r="G1" s="3"/>
      <c r="H1" s="3"/>
      <c r="I1" s="3"/>
    </row>
    <row r="2" spans="1:9" s="2" customFormat="1" ht="17.25" customHeight="1" x14ac:dyDescent="0.3">
      <c r="A2" s="20"/>
      <c r="B2" s="16"/>
      <c r="C2" s="16"/>
      <c r="D2" s="16"/>
      <c r="E2" s="16"/>
      <c r="F2" s="16"/>
    </row>
    <row r="3" spans="1:9" s="2" customFormat="1" ht="17.25" customHeight="1" x14ac:dyDescent="0.25">
      <c r="A3" s="21" t="s">
        <v>0</v>
      </c>
      <c r="B3" s="21" t="s">
        <v>1</v>
      </c>
      <c r="C3" s="21"/>
      <c r="D3" s="21" t="s">
        <v>2</v>
      </c>
      <c r="E3" s="21"/>
      <c r="F3" s="21">
        <v>340</v>
      </c>
    </row>
    <row r="4" spans="1:9" s="2" customFormat="1" ht="17.25" customHeight="1" x14ac:dyDescent="0.25">
      <c r="A4" s="30"/>
      <c r="B4" s="31" t="s">
        <v>31</v>
      </c>
      <c r="C4" s="30"/>
      <c r="D4" s="30"/>
      <c r="E4" s="30"/>
      <c r="F4" s="32">
        <f ca="1">TODAY()</f>
        <v>42686</v>
      </c>
    </row>
    <row r="5" spans="1:9" s="2" customFormat="1" ht="17.25" customHeight="1" x14ac:dyDescent="0.25">
      <c r="A5" s="33" t="s">
        <v>32</v>
      </c>
      <c r="B5" s="38">
        <v>1900000</v>
      </c>
      <c r="C5" s="33"/>
      <c r="D5" s="34">
        <v>1</v>
      </c>
      <c r="E5" s="34"/>
      <c r="F5" s="35">
        <f>+B5*D5</f>
        <v>1900000</v>
      </c>
    </row>
    <row r="6" spans="1:9" s="2" customFormat="1" ht="17.25" customHeight="1" x14ac:dyDescent="0.3">
      <c r="A6" s="36" t="s">
        <v>14</v>
      </c>
      <c r="B6" s="38"/>
      <c r="C6" s="35"/>
      <c r="D6" s="34"/>
      <c r="E6" s="34"/>
      <c r="F6" s="35"/>
      <c r="G6" s="5"/>
      <c r="H6" s="5"/>
      <c r="I6" s="5"/>
    </row>
    <row r="7" spans="1:9" s="2" customFormat="1" ht="17.25" customHeight="1" x14ac:dyDescent="0.3">
      <c r="A7" s="19" t="s">
        <v>34</v>
      </c>
      <c r="B7" s="37">
        <v>4800</v>
      </c>
      <c r="C7" s="8"/>
      <c r="D7" s="18">
        <v>340</v>
      </c>
      <c r="E7" s="18"/>
      <c r="F7" s="8">
        <f>B7*D7</f>
        <v>1632000</v>
      </c>
      <c r="G7" s="5"/>
      <c r="H7" s="5"/>
      <c r="I7" s="5"/>
    </row>
    <row r="8" spans="1:9" s="2" customFormat="1" ht="17.25" customHeight="1" x14ac:dyDescent="0.3">
      <c r="A8" s="20" t="s">
        <v>28</v>
      </c>
      <c r="B8" s="37">
        <v>5800</v>
      </c>
      <c r="C8" s="8"/>
      <c r="D8" s="18"/>
      <c r="E8" s="18"/>
      <c r="F8" s="8"/>
      <c r="G8" s="5"/>
      <c r="H8" s="5"/>
      <c r="I8" s="5"/>
    </row>
    <row r="9" spans="1:9" s="2" customFormat="1" ht="17.25" customHeight="1" x14ac:dyDescent="0.25">
      <c r="A9" s="20" t="s">
        <v>27</v>
      </c>
      <c r="B9" s="37"/>
      <c r="C9" s="8"/>
      <c r="D9" s="18"/>
      <c r="E9" s="18"/>
      <c r="F9" s="8"/>
      <c r="G9" s="5"/>
      <c r="H9" s="5"/>
      <c r="I9" s="5"/>
    </row>
    <row r="10" spans="1:9" s="2" customFormat="1" ht="17.25" customHeight="1" x14ac:dyDescent="0.3">
      <c r="A10" s="19" t="s">
        <v>23</v>
      </c>
      <c r="B10" s="37">
        <v>3400</v>
      </c>
      <c r="C10" s="8"/>
      <c r="D10" s="18">
        <v>340</v>
      </c>
      <c r="E10" s="18"/>
      <c r="F10" s="8">
        <f t="shared" ref="F10:F19" si="0">B10*D10</f>
        <v>1156000</v>
      </c>
      <c r="G10" s="5"/>
      <c r="H10" s="5"/>
      <c r="I10" s="5"/>
    </row>
    <row r="11" spans="1:9" s="2" customFormat="1" ht="17.25" customHeight="1" x14ac:dyDescent="0.3">
      <c r="A11" s="19" t="s">
        <v>24</v>
      </c>
      <c r="B11" s="37">
        <v>3400</v>
      </c>
      <c r="C11" s="8"/>
      <c r="D11" s="18">
        <v>340</v>
      </c>
      <c r="E11" s="18"/>
      <c r="F11" s="8">
        <f t="shared" si="0"/>
        <v>1156000</v>
      </c>
      <c r="G11" s="5"/>
      <c r="H11" s="5"/>
      <c r="I11" s="5"/>
    </row>
    <row r="12" spans="1:9" s="2" customFormat="1" ht="17.25" customHeight="1" x14ac:dyDescent="0.3">
      <c r="A12" s="19" t="s">
        <v>25</v>
      </c>
      <c r="B12" s="37">
        <v>3900</v>
      </c>
      <c r="C12" s="8"/>
      <c r="D12" s="18">
        <v>340</v>
      </c>
      <c r="E12" s="18"/>
      <c r="F12" s="8">
        <f t="shared" si="0"/>
        <v>1326000</v>
      </c>
      <c r="G12" s="5"/>
      <c r="H12" s="5"/>
      <c r="I12" s="5"/>
    </row>
    <row r="13" spans="1:9" s="2" customFormat="1" ht="17.25" customHeight="1" x14ac:dyDescent="0.3">
      <c r="A13" s="19" t="s">
        <v>26</v>
      </c>
      <c r="B13" s="37">
        <v>3400</v>
      </c>
      <c r="C13" s="8"/>
      <c r="D13" s="18">
        <v>340</v>
      </c>
      <c r="E13" s="18"/>
      <c r="F13" s="8">
        <f t="shared" si="0"/>
        <v>1156000</v>
      </c>
      <c r="G13" s="5"/>
      <c r="H13" s="5"/>
      <c r="I13" s="5"/>
    </row>
    <row r="14" spans="1:9" s="2" customFormat="1" ht="17.25" customHeight="1" x14ac:dyDescent="0.3">
      <c r="A14" s="19"/>
      <c r="B14" s="37"/>
      <c r="C14" s="8"/>
      <c r="D14" s="18"/>
      <c r="E14" s="18"/>
      <c r="F14" s="8"/>
      <c r="G14" s="5"/>
      <c r="H14" s="5"/>
      <c r="I14" s="5"/>
    </row>
    <row r="15" spans="1:9" ht="17.25" customHeight="1" x14ac:dyDescent="0.3">
      <c r="A15" s="7" t="s">
        <v>35</v>
      </c>
      <c r="B15" s="37"/>
      <c r="C15" s="16"/>
      <c r="D15" s="18"/>
      <c r="E15" s="16"/>
      <c r="F15" s="8"/>
      <c r="G15" s="6"/>
      <c r="H15" s="6"/>
      <c r="I15" s="6"/>
    </row>
    <row r="16" spans="1:9" ht="17.25" customHeight="1" x14ac:dyDescent="0.3">
      <c r="A16" s="7"/>
      <c r="B16" s="37"/>
      <c r="C16" s="16"/>
      <c r="D16" s="18"/>
      <c r="E16" s="16"/>
      <c r="F16" s="8"/>
      <c r="G16" s="6"/>
      <c r="H16" s="6"/>
      <c r="I16" s="6"/>
    </row>
    <row r="17" spans="1:21" ht="17.25" customHeight="1" x14ac:dyDescent="0.3">
      <c r="A17" s="16" t="s">
        <v>36</v>
      </c>
      <c r="B17" s="37">
        <v>49900</v>
      </c>
      <c r="C17" s="16"/>
      <c r="D17" s="18">
        <v>21</v>
      </c>
      <c r="E17" s="16"/>
      <c r="F17" s="8">
        <f t="shared" si="0"/>
        <v>1047900</v>
      </c>
      <c r="G17" s="6"/>
      <c r="H17" s="6"/>
      <c r="I17" s="6"/>
      <c r="M17">
        <v>340</v>
      </c>
      <c r="N17">
        <f>M17/8</f>
        <v>42.5</v>
      </c>
      <c r="T17">
        <v>2</v>
      </c>
      <c r="U17">
        <f>S17/T17</f>
        <v>0</v>
      </c>
    </row>
    <row r="18" spans="1:21" ht="17.25" customHeight="1" x14ac:dyDescent="0.3">
      <c r="A18" s="16" t="s">
        <v>33</v>
      </c>
      <c r="B18" s="37">
        <v>59900</v>
      </c>
      <c r="C18" s="8"/>
      <c r="D18" s="18">
        <v>21</v>
      </c>
      <c r="E18" s="9"/>
      <c r="F18" s="8">
        <f t="shared" si="0"/>
        <v>1257900</v>
      </c>
      <c r="H18" s="1" t="e">
        <f>#REF!/8</f>
        <v>#REF!</v>
      </c>
      <c r="I18" s="1" t="e">
        <f>(#REF!/8)+1</f>
        <v>#REF!</v>
      </c>
    </row>
    <row r="19" spans="1:21" ht="17.25" customHeight="1" x14ac:dyDescent="0.25">
      <c r="A19" s="20" t="s">
        <v>13</v>
      </c>
      <c r="B19" s="37">
        <v>95000</v>
      </c>
      <c r="C19" s="8"/>
      <c r="D19" s="18">
        <v>26</v>
      </c>
      <c r="E19" s="9"/>
      <c r="F19" s="8">
        <f t="shared" si="0"/>
        <v>2470000</v>
      </c>
    </row>
    <row r="20" spans="1:21" ht="17.25" customHeight="1" x14ac:dyDescent="0.25">
      <c r="A20" s="23" t="s">
        <v>3</v>
      </c>
      <c r="B20" s="8"/>
      <c r="C20" s="8"/>
      <c r="D20" s="9"/>
      <c r="E20" s="9"/>
      <c r="F20" s="28">
        <f>SUM(F5:F19)</f>
        <v>13101800</v>
      </c>
      <c r="J20" s="15"/>
      <c r="K20" s="15">
        <f>SUM(F5:F19)</f>
        <v>13101800</v>
      </c>
    </row>
    <row r="21" spans="1:21" ht="17.25" customHeight="1" x14ac:dyDescent="0.25">
      <c r="A21" s="24"/>
      <c r="B21" s="8"/>
      <c r="C21" s="8"/>
      <c r="D21" s="9"/>
      <c r="E21" s="9"/>
      <c r="F21" s="12"/>
    </row>
    <row r="22" spans="1:21" ht="17.25" customHeight="1" x14ac:dyDescent="0.25">
      <c r="A22" s="7" t="s">
        <v>9</v>
      </c>
      <c r="B22" s="8"/>
      <c r="C22" s="8"/>
      <c r="D22" s="9"/>
      <c r="E22" s="9"/>
      <c r="F22" s="8"/>
    </row>
    <row r="23" spans="1:21" ht="17.25" customHeight="1" x14ac:dyDescent="0.3">
      <c r="A23" s="10" t="s">
        <v>4</v>
      </c>
      <c r="B23" s="11" t="s">
        <v>5</v>
      </c>
      <c r="C23" s="12"/>
      <c r="D23" s="13" t="s">
        <v>6</v>
      </c>
      <c r="E23" s="13"/>
      <c r="F23" s="11" t="s">
        <v>7</v>
      </c>
    </row>
    <row r="24" spans="1:21" ht="17.25" customHeight="1" x14ac:dyDescent="0.3">
      <c r="A24" s="10"/>
      <c r="B24" s="11"/>
      <c r="C24" s="12"/>
      <c r="D24" s="13"/>
      <c r="E24" s="13"/>
      <c r="F24" s="11"/>
    </row>
    <row r="25" spans="1:21" ht="17.25" customHeight="1" x14ac:dyDescent="0.3">
      <c r="A25" s="25" t="s">
        <v>29</v>
      </c>
      <c r="B25" s="37">
        <v>850000</v>
      </c>
      <c r="C25" s="12"/>
      <c r="D25" s="18">
        <v>1</v>
      </c>
      <c r="E25" s="13"/>
      <c r="F25" s="18">
        <f>B25*D25</f>
        <v>850000</v>
      </c>
    </row>
    <row r="26" spans="1:21" ht="17.25" customHeight="1" x14ac:dyDescent="0.3">
      <c r="A26" s="16" t="s">
        <v>17</v>
      </c>
      <c r="B26" s="37">
        <v>140000</v>
      </c>
      <c r="C26" s="12"/>
      <c r="D26" s="18">
        <v>1</v>
      </c>
      <c r="E26" s="13"/>
      <c r="F26" s="18"/>
    </row>
    <row r="27" spans="1:21" ht="17.25" customHeight="1" x14ac:dyDescent="0.3">
      <c r="A27" s="16" t="s">
        <v>15</v>
      </c>
      <c r="B27" s="37">
        <v>240000</v>
      </c>
      <c r="C27" s="12"/>
      <c r="D27" s="18">
        <v>1</v>
      </c>
      <c r="E27" s="13"/>
      <c r="F27" s="18">
        <f t="shared" ref="F27:F29" si="1">B27*D27</f>
        <v>240000</v>
      </c>
    </row>
    <row r="28" spans="1:21" ht="17.25" customHeight="1" x14ac:dyDescent="0.3">
      <c r="A28" s="16" t="s">
        <v>18</v>
      </c>
      <c r="B28" s="37">
        <v>250000</v>
      </c>
      <c r="C28" s="12"/>
      <c r="D28" s="18">
        <v>2</v>
      </c>
      <c r="E28" s="13"/>
      <c r="F28" s="18">
        <f t="shared" si="1"/>
        <v>500000</v>
      </c>
    </row>
    <row r="29" spans="1:21" ht="17.25" customHeight="1" x14ac:dyDescent="0.3">
      <c r="A29" s="16" t="s">
        <v>19</v>
      </c>
      <c r="B29" s="37">
        <v>65000</v>
      </c>
      <c r="C29" s="12"/>
      <c r="D29" s="18">
        <v>1</v>
      </c>
      <c r="E29" s="13"/>
      <c r="F29" s="18">
        <f t="shared" si="1"/>
        <v>65000</v>
      </c>
    </row>
    <row r="30" spans="1:21" x14ac:dyDescent="0.3">
      <c r="A30" s="16" t="s">
        <v>20</v>
      </c>
      <c r="B30" s="37">
        <v>220000</v>
      </c>
      <c r="C30" s="12"/>
      <c r="D30" s="18">
        <v>4</v>
      </c>
      <c r="E30" s="14"/>
      <c r="F30" s="18"/>
      <c r="K30" s="15"/>
    </row>
    <row r="31" spans="1:21" x14ac:dyDescent="0.3">
      <c r="A31" s="16" t="s">
        <v>21</v>
      </c>
      <c r="B31" s="37">
        <v>140000</v>
      </c>
      <c r="C31" s="12"/>
      <c r="D31" s="18">
        <v>4</v>
      </c>
      <c r="E31" s="14"/>
      <c r="F31" s="18"/>
      <c r="K31" s="15"/>
    </row>
    <row r="32" spans="1:21" x14ac:dyDescent="0.3">
      <c r="A32" s="20" t="s">
        <v>30</v>
      </c>
      <c r="B32" s="37">
        <v>40000</v>
      </c>
      <c r="C32" s="8"/>
      <c r="D32" s="18">
        <v>8</v>
      </c>
      <c r="E32" s="9"/>
      <c r="F32" s="18"/>
      <c r="K32" s="15"/>
    </row>
    <row r="33" spans="1:15" x14ac:dyDescent="0.3">
      <c r="A33" s="26" t="s">
        <v>22</v>
      </c>
      <c r="B33" s="37">
        <v>130000</v>
      </c>
      <c r="C33" s="12"/>
      <c r="D33" s="18">
        <v>8</v>
      </c>
      <c r="E33" s="14"/>
      <c r="F33" s="18"/>
      <c r="K33" s="15">
        <f>SUM(F25:F33)</f>
        <v>1655000</v>
      </c>
    </row>
    <row r="34" spans="1:15" ht="17.25" customHeight="1" x14ac:dyDescent="0.3">
      <c r="A34" s="23" t="s">
        <v>8</v>
      </c>
      <c r="B34" s="19"/>
      <c r="C34" s="19"/>
      <c r="D34" s="19"/>
      <c r="E34" s="19"/>
      <c r="F34" s="28">
        <f>SUM(F25:F33)</f>
        <v>1655000</v>
      </c>
      <c r="O34" s="17"/>
    </row>
    <row r="35" spans="1:15" ht="17.25" customHeight="1" x14ac:dyDescent="0.3">
      <c r="A35" s="27" t="s">
        <v>10</v>
      </c>
      <c r="B35" s="19"/>
      <c r="C35" s="19"/>
      <c r="D35" s="19"/>
      <c r="E35" s="19"/>
      <c r="F35" s="28">
        <f>SUM(F20+F34)</f>
        <v>14756800</v>
      </c>
      <c r="K35" s="15">
        <f>SUM(K20:K33)</f>
        <v>14756800</v>
      </c>
    </row>
    <row r="36" spans="1:15" ht="17.25" customHeight="1" x14ac:dyDescent="0.3">
      <c r="A36" s="27" t="s">
        <v>11</v>
      </c>
      <c r="B36" s="19"/>
      <c r="C36" s="19"/>
      <c r="D36" s="19"/>
      <c r="E36" s="19"/>
      <c r="F36" s="28">
        <f>F35*16/100</f>
        <v>2361088</v>
      </c>
      <c r="K36">
        <f>K35*16%</f>
        <v>2361088</v>
      </c>
    </row>
    <row r="37" spans="1:15" ht="17.25" customHeight="1" x14ac:dyDescent="0.3">
      <c r="A37" s="27" t="s">
        <v>12</v>
      </c>
      <c r="B37" s="19"/>
      <c r="C37" s="19"/>
      <c r="D37" s="19"/>
      <c r="E37" s="19"/>
      <c r="F37" s="28">
        <f>F35+F36</f>
        <v>17117888</v>
      </c>
      <c r="K37" s="15">
        <f>SUM(K34:K36)</f>
        <v>17117888</v>
      </c>
    </row>
    <row r="38" spans="1:15" ht="17.25" customHeight="1" x14ac:dyDescent="0.3">
      <c r="A38" s="27"/>
      <c r="B38" s="19"/>
      <c r="C38" s="19"/>
      <c r="D38" s="19"/>
      <c r="E38" s="19"/>
      <c r="F38" s="28"/>
    </row>
    <row r="39" spans="1:15" ht="17.25" customHeight="1" x14ac:dyDescent="0.3">
      <c r="A39" s="19"/>
      <c r="B39" s="22"/>
      <c r="C39" s="22"/>
      <c r="D39" s="22"/>
      <c r="E39" s="22"/>
      <c r="F39" s="19"/>
    </row>
    <row r="40" spans="1:15" ht="17.25" customHeight="1" x14ac:dyDescent="0.25">
      <c r="F40" s="4"/>
    </row>
    <row r="41" spans="1:15" ht="17.25" customHeight="1" x14ac:dyDescent="0.25">
      <c r="F41" s="4"/>
    </row>
    <row r="42" spans="1:15" ht="17.25" customHeight="1" x14ac:dyDescent="0.25">
      <c r="F42" s="4"/>
    </row>
  </sheetData>
  <mergeCells count="1">
    <mergeCell ref="A1:F1"/>
  </mergeCells>
  <pageMargins left="0.70866141732283472" right="0.70866141732283472" top="0.74803149606299213" bottom="0.74803149606299213" header="0.51181102362204722" footer="0.51181102362204722"/>
  <pageSetup scale="76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AVIATUR</vt:lpstr>
      <vt:lpstr>AVIATUR!Área_de_impresión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migbar</dc:creator>
  <cp:lastModifiedBy>Adriana</cp:lastModifiedBy>
  <cp:lastPrinted>2016-01-14T21:35:21Z</cp:lastPrinted>
  <dcterms:created xsi:type="dcterms:W3CDTF">2015-09-03T19:38:48Z</dcterms:created>
  <dcterms:modified xsi:type="dcterms:W3CDTF">2016-11-12T17:53:35Z</dcterms:modified>
</cp:coreProperties>
</file>