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Documents\"/>
    </mc:Choice>
  </mc:AlternateContent>
  <bookViews>
    <workbookView xWindow="-16176" yWindow="0" windowWidth="16176" windowHeight="0" tabRatio="691"/>
  </bookViews>
  <sheets>
    <sheet name="2017 (2)" sheetId="30" r:id="rId1"/>
    <sheet name="Comparativo" sheetId="21" r:id="rId2"/>
    <sheet name="2017" sheetId="28" r:id="rId3"/>
    <sheet name="2016" sheetId="15" r:id="rId4"/>
    <sheet name="PLAN V70-D60" sheetId="23" r:id="rId5"/>
    <sheet name="Adicionales E" sheetId="27" r:id="rId6"/>
    <sheet name="PLAN FLORAL B" sheetId="29" r:id="rId7"/>
    <sheet name="Cristiano Viernes-Domingo sin l" sheetId="19" r:id="rId8"/>
    <sheet name="Fecha Proxima 4HORAS" sheetId="22" r:id="rId9"/>
    <sheet name="Domingo Nuevo" sheetId="17" r:id="rId10"/>
    <sheet name="ADICIONALES" sheetId="12" r:id="rId11"/>
    <sheet name="HOJA POLO" sheetId="8" r:id="rId12"/>
    <sheet name="PASABOCAS DEFINITIVO" sheetId="25" r:id="rId13"/>
    <sheet name="Gala" sheetId="2" r:id="rId14"/>
    <sheet name="Pasabocas" sheetId="4" r:id="rId15"/>
    <sheet name="Petit Four" sheetId="9" r:id="rId16"/>
    <sheet name="MESA POSTRES" sheetId="10" r:id="rId17"/>
    <sheet name="ESTACION DE DULCES" sheetId="6" r:id="rId18"/>
    <sheet name="Hoja3" sheetId="24" r:id="rId19"/>
    <sheet name="Hoja1" sheetId="11" r:id="rId20"/>
  </sheets>
  <externalReferences>
    <externalReference r:id="rId21"/>
    <externalReference r:id="rId22"/>
  </externalReferences>
  <definedNames>
    <definedName name="_xlnm.Print_Area" localSheetId="3">'2016'!$B$2:$I$60</definedName>
    <definedName name="_xlnm.Print_Area" localSheetId="2">'2017'!$B$2:$I$40</definedName>
    <definedName name="_xlnm.Print_Area" localSheetId="0">'2017 (2)'!$B$2:$I$41</definedName>
    <definedName name="_xlnm.Print_Area" localSheetId="10">ADICIONALES!$B$4:$I$134</definedName>
    <definedName name="_xlnm.Print_Area" localSheetId="5">'Adicionales E'!$B$1:$G$23</definedName>
    <definedName name="_xlnm.Print_Area" localSheetId="7">'Cristiano Viernes-Domingo sin l'!$B$2:$I$62</definedName>
    <definedName name="_xlnm.Print_Area" localSheetId="9">'Domingo Nuevo'!$B$2:$I$62</definedName>
    <definedName name="_xlnm.Print_Area" localSheetId="8">'Fecha Proxima 4HORAS'!$B$2:$I$48</definedName>
    <definedName name="_xlnm.Print_Area" localSheetId="11">'HOJA POLO'!$B$4:$G$9</definedName>
    <definedName name="_xlnm.Print_Area" localSheetId="12">'PASABOCAS DEFINITIVO'!$A$1:$B$44</definedName>
    <definedName name="_xlnm.Print_Area" localSheetId="4">'PLAN V70-D60'!$B$1:$I$36</definedName>
    <definedName name="Contactos" localSheetId="5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38" i="30" l="1"/>
  <c r="I37" i="28"/>
  <c r="G14" i="30" l="1"/>
  <c r="I14" i="30" s="1"/>
  <c r="B77" i="30"/>
  <c r="I76" i="30"/>
  <c r="E76" i="30"/>
  <c r="B76" i="30"/>
  <c r="I75" i="30"/>
  <c r="E75" i="30"/>
  <c r="B75" i="30"/>
  <c r="I74" i="30"/>
  <c r="E74" i="30"/>
  <c r="B74" i="30"/>
  <c r="I73" i="30"/>
  <c r="E73" i="30"/>
  <c r="B73" i="30"/>
  <c r="I72" i="30"/>
  <c r="E72" i="30"/>
  <c r="B72" i="30"/>
  <c r="I71" i="30"/>
  <c r="E71" i="30"/>
  <c r="B71" i="30"/>
  <c r="I70" i="30"/>
  <c r="E70" i="30"/>
  <c r="B70" i="30"/>
  <c r="I69" i="30"/>
  <c r="E69" i="30"/>
  <c r="B69" i="30"/>
  <c r="I68" i="30"/>
  <c r="E68" i="30"/>
  <c r="B68" i="30"/>
  <c r="I67" i="30"/>
  <c r="E67" i="30"/>
  <c r="B67" i="30"/>
  <c r="I66" i="30"/>
  <c r="E66" i="30"/>
  <c r="B66" i="30"/>
  <c r="I65" i="30"/>
  <c r="E65" i="30"/>
  <c r="B65" i="30"/>
  <c r="I64" i="30"/>
  <c r="E64" i="30"/>
  <c r="B64" i="30"/>
  <c r="I63" i="30"/>
  <c r="E63" i="30"/>
  <c r="B63" i="30"/>
  <c r="I62" i="30"/>
  <c r="E62" i="30"/>
  <c r="B62" i="30"/>
  <c r="I61" i="30"/>
  <c r="E61" i="30"/>
  <c r="B61" i="30"/>
  <c r="I60" i="30"/>
  <c r="E60" i="30"/>
  <c r="B60" i="30"/>
  <c r="I59" i="30"/>
  <c r="E59" i="30"/>
  <c r="B59" i="30"/>
  <c r="K41" i="30"/>
  <c r="K39" i="30"/>
  <c r="K37" i="30"/>
  <c r="I37" i="30"/>
  <c r="I36" i="30"/>
  <c r="I45" i="30" s="1"/>
  <c r="K35" i="30"/>
  <c r="I35" i="30"/>
  <c r="I53" i="30" s="1"/>
  <c r="I34" i="30"/>
  <c r="I47" i="30" s="1"/>
  <c r="G25" i="30"/>
  <c r="I25" i="30" s="1"/>
  <c r="G23" i="30"/>
  <c r="I23" i="30" s="1"/>
  <c r="I12" i="30"/>
  <c r="G12" i="30"/>
  <c r="G20" i="30" s="1"/>
  <c r="G11" i="30"/>
  <c r="I11" i="30" s="1"/>
  <c r="G10" i="30"/>
  <c r="I10" i="30" s="1"/>
  <c r="I7" i="30"/>
  <c r="I52" i="30" s="1"/>
  <c r="I4" i="30"/>
  <c r="B3" i="30"/>
  <c r="I46" i="30" l="1"/>
  <c r="I55" i="30"/>
  <c r="I54" i="30"/>
  <c r="I39" i="30"/>
  <c r="G19" i="30"/>
  <c r="I19" i="30" s="1"/>
  <c r="G21" i="30"/>
  <c r="I44" i="30"/>
  <c r="G18" i="30"/>
  <c r="I18" i="30" s="1"/>
  <c r="I43" i="30"/>
  <c r="I56" i="30"/>
  <c r="K38" i="28"/>
  <c r="K40" i="28"/>
  <c r="I61" i="28"/>
  <c r="K36" i="28"/>
  <c r="K34" i="28"/>
  <c r="I11" i="29"/>
  <c r="I12" i="29" s="1"/>
  <c r="F8" i="29"/>
  <c r="I46" i="15"/>
  <c r="I37" i="15"/>
  <c r="I55" i="15"/>
  <c r="I53" i="15"/>
  <c r="I43" i="15"/>
  <c r="I45" i="28"/>
  <c r="I33" i="15"/>
  <c r="I32" i="15"/>
  <c r="C8" i="21"/>
  <c r="B77" i="28"/>
  <c r="I76" i="28"/>
  <c r="E76" i="28"/>
  <c r="B76" i="28"/>
  <c r="I75" i="28"/>
  <c r="E75" i="28"/>
  <c r="B75" i="28"/>
  <c r="I74" i="28"/>
  <c r="E74" i="28"/>
  <c r="B74" i="28"/>
  <c r="I73" i="28"/>
  <c r="E73" i="28"/>
  <c r="B73" i="28"/>
  <c r="I72" i="28"/>
  <c r="E72" i="28"/>
  <c r="B72" i="28"/>
  <c r="I71" i="28"/>
  <c r="E71" i="28"/>
  <c r="B71" i="28"/>
  <c r="I70" i="28"/>
  <c r="E70" i="28"/>
  <c r="B70" i="28"/>
  <c r="I69" i="28"/>
  <c r="E69" i="28"/>
  <c r="B69" i="28"/>
  <c r="I68" i="28"/>
  <c r="E68" i="28"/>
  <c r="B68" i="28"/>
  <c r="I67" i="28"/>
  <c r="E67" i="28"/>
  <c r="B67" i="28"/>
  <c r="I66" i="28"/>
  <c r="E66" i="28"/>
  <c r="B66" i="28"/>
  <c r="I65" i="28"/>
  <c r="E65" i="28"/>
  <c r="B65" i="28"/>
  <c r="I64" i="28"/>
  <c r="E64" i="28"/>
  <c r="B64" i="28"/>
  <c r="I63" i="28"/>
  <c r="E63" i="28"/>
  <c r="B63" i="28"/>
  <c r="I62" i="28"/>
  <c r="E62" i="28"/>
  <c r="B62" i="28"/>
  <c r="E61" i="28"/>
  <c r="B61" i="28"/>
  <c r="I60" i="28"/>
  <c r="E60" i="28"/>
  <c r="B60" i="28"/>
  <c r="I59" i="28"/>
  <c r="E59" i="28"/>
  <c r="B59" i="28"/>
  <c r="I55" i="28"/>
  <c r="I46" i="28"/>
  <c r="I43" i="28"/>
  <c r="I36" i="28"/>
  <c r="I35" i="28"/>
  <c r="I54" i="28"/>
  <c r="I34" i="28"/>
  <c r="I53" i="28" s="1"/>
  <c r="I33" i="28"/>
  <c r="I47" i="28" s="1"/>
  <c r="I56" i="28"/>
  <c r="G24" i="28"/>
  <c r="I24" i="28" s="1"/>
  <c r="G22" i="28"/>
  <c r="I22" i="28" s="1"/>
  <c r="G12" i="28"/>
  <c r="G11" i="28"/>
  <c r="I11" i="28" s="1"/>
  <c r="G10" i="28"/>
  <c r="I10" i="28"/>
  <c r="I7" i="28"/>
  <c r="I42" i="28" s="1"/>
  <c r="I4" i="28"/>
  <c r="B3" i="28"/>
  <c r="G18" i="28"/>
  <c r="I18" i="28" s="1"/>
  <c r="E7" i="27"/>
  <c r="J7" i="27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G137" i="12"/>
  <c r="I137" i="12" s="1"/>
  <c r="I38" i="12"/>
  <c r="I37" i="12"/>
  <c r="I10" i="12"/>
  <c r="I8" i="12"/>
  <c r="I55" i="12" s="1"/>
  <c r="I56" i="12" s="1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E64" i="17"/>
  <c r="B64" i="17"/>
  <c r="I63" i="17"/>
  <c r="E63" i="17"/>
  <c r="B63" i="17"/>
  <c r="I58" i="17"/>
  <c r="I57" i="17"/>
  <c r="I39" i="17"/>
  <c r="I37" i="17"/>
  <c r="I36" i="17"/>
  <c r="I35" i="17"/>
  <c r="I32" i="17"/>
  <c r="I60" i="17" s="1"/>
  <c r="I31" i="17"/>
  <c r="I23" i="17"/>
  <c r="G23" i="17"/>
  <c r="G21" i="17"/>
  <c r="I21" i="17" s="1"/>
  <c r="I13" i="17"/>
  <c r="I59" i="17" s="1"/>
  <c r="G13" i="17"/>
  <c r="G11" i="17"/>
  <c r="G18" i="17" s="1"/>
  <c r="I18" i="17" s="1"/>
  <c r="I10" i="17"/>
  <c r="G10" i="17"/>
  <c r="G9" i="17"/>
  <c r="I9" i="17" s="1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30" i="22"/>
  <c r="I29" i="22"/>
  <c r="I28" i="22"/>
  <c r="I40" i="22" s="1"/>
  <c r="G20" i="22"/>
  <c r="I20" i="22" s="1"/>
  <c r="I18" i="22"/>
  <c r="G18" i="22"/>
  <c r="G17" i="22"/>
  <c r="I17" i="22" s="1"/>
  <c r="G12" i="22"/>
  <c r="G16" i="22" s="1"/>
  <c r="I16" i="22" s="1"/>
  <c r="I11" i="22"/>
  <c r="G11" i="22"/>
  <c r="G10" i="22"/>
  <c r="I9" i="22"/>
  <c r="I45" i="22" s="1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5" i="23"/>
  <c r="I5" i="23"/>
  <c r="I15" i="23" s="1"/>
  <c r="I36" i="23" s="1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E65" i="19"/>
  <c r="B65" i="19"/>
  <c r="I64" i="19"/>
  <c r="E64" i="19"/>
  <c r="B64" i="19"/>
  <c r="I63" i="19"/>
  <c r="E63" i="19"/>
  <c r="B63" i="19"/>
  <c r="I57" i="19"/>
  <c r="I38" i="19"/>
  <c r="I35" i="19"/>
  <c r="I58" i="19" s="1"/>
  <c r="I34" i="19"/>
  <c r="I31" i="19"/>
  <c r="I60" i="19" s="1"/>
  <c r="I30" i="19"/>
  <c r="G22" i="19"/>
  <c r="I22" i="19" s="1"/>
  <c r="I20" i="19"/>
  <c r="G20" i="19"/>
  <c r="H19" i="19"/>
  <c r="I19" i="19" s="1"/>
  <c r="I18" i="19"/>
  <c r="G18" i="19"/>
  <c r="G14" i="19"/>
  <c r="I14" i="19" s="1"/>
  <c r="I59" i="19" s="1"/>
  <c r="I12" i="19"/>
  <c r="G12" i="19"/>
  <c r="G11" i="19"/>
  <c r="I11" i="19" s="1"/>
  <c r="I10" i="19"/>
  <c r="G10" i="19"/>
  <c r="G9" i="19"/>
  <c r="I9" i="19" s="1"/>
  <c r="I56" i="19" s="1"/>
  <c r="I7" i="19"/>
  <c r="I4" i="19"/>
  <c r="B3" i="19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6" i="15"/>
  <c r="I35" i="15"/>
  <c r="I45" i="15" s="1"/>
  <c r="I34" i="15"/>
  <c r="I44" i="15" s="1"/>
  <c r="I56" i="15"/>
  <c r="G24" i="15"/>
  <c r="I24" i="15"/>
  <c r="G22" i="15"/>
  <c r="I22" i="15" s="1"/>
  <c r="E21" i="15"/>
  <c r="E20" i="15"/>
  <c r="G12" i="15"/>
  <c r="G18" i="15" s="1"/>
  <c r="I18" i="15" s="1"/>
  <c r="G11" i="15"/>
  <c r="I11" i="15"/>
  <c r="G10" i="15"/>
  <c r="I10" i="15" s="1"/>
  <c r="I7" i="15"/>
  <c r="I52" i="15" s="1"/>
  <c r="I4" i="15"/>
  <c r="B3" i="15"/>
  <c r="C10" i="21"/>
  <c r="C9" i="21"/>
  <c r="C7" i="21"/>
  <c r="D6" i="21"/>
  <c r="E6" i="21" s="1"/>
  <c r="C6" i="21"/>
  <c r="C5" i="21"/>
  <c r="A5" i="21"/>
  <c r="A6" i="21" s="1"/>
  <c r="A7" i="21" s="1"/>
  <c r="A8" i="21" s="1"/>
  <c r="A9" i="21" s="1"/>
  <c r="A10" i="21" s="1"/>
  <c r="C4" i="21"/>
  <c r="I47" i="15"/>
  <c r="G21" i="28"/>
  <c r="I21" i="28" s="1"/>
  <c r="G20" i="28"/>
  <c r="I20" i="28" s="1"/>
  <c r="I12" i="28"/>
  <c r="I57" i="30" l="1"/>
  <c r="G22" i="30"/>
  <c r="I22" i="30" s="1"/>
  <c r="I26" i="30" s="1"/>
  <c r="I40" i="30" s="1"/>
  <c r="I48" i="30"/>
  <c r="I37" i="23"/>
  <c r="I38" i="23"/>
  <c r="I65" i="19"/>
  <c r="I38" i="28"/>
  <c r="G20" i="17"/>
  <c r="I44" i="28"/>
  <c r="I48" i="28" s="1"/>
  <c r="I38" i="15"/>
  <c r="I12" i="22"/>
  <c r="I52" i="22" s="1"/>
  <c r="I44" i="22"/>
  <c r="I47" i="22" s="1"/>
  <c r="I11" i="17"/>
  <c r="I64" i="17" s="1"/>
  <c r="I52" i="17"/>
  <c r="I52" i="28"/>
  <c r="I57" i="28" s="1"/>
  <c r="I54" i="15"/>
  <c r="I57" i="15" s="1"/>
  <c r="I23" i="19"/>
  <c r="I55" i="19"/>
  <c r="I61" i="19" s="1"/>
  <c r="I21" i="22"/>
  <c r="I41" i="22" s="1"/>
  <c r="I48" i="22" s="1"/>
  <c r="G19" i="17"/>
  <c r="I19" i="17" s="1"/>
  <c r="G19" i="28"/>
  <c r="I19" i="28" s="1"/>
  <c r="I25" i="28" s="1"/>
  <c r="I51" i="19"/>
  <c r="I52" i="19" s="1"/>
  <c r="I62" i="19" s="1"/>
  <c r="D7" i="21" s="1"/>
  <c r="E7" i="21" s="1"/>
  <c r="G21" i="15"/>
  <c r="I21" i="15" s="1"/>
  <c r="G20" i="15"/>
  <c r="J21" i="22"/>
  <c r="I56" i="17"/>
  <c r="I61" i="17" s="1"/>
  <c r="I42" i="15"/>
  <c r="I48" i="15" s="1"/>
  <c r="G19" i="15"/>
  <c r="I19" i="15" s="1"/>
  <c r="I20" i="15"/>
  <c r="I12" i="15"/>
  <c r="I49" i="30" l="1"/>
  <c r="I58" i="30"/>
  <c r="J40" i="30"/>
  <c r="I49" i="22"/>
  <c r="J48" i="22"/>
  <c r="I50" i="22"/>
  <c r="I56" i="22"/>
  <c r="I57" i="22" s="1"/>
  <c r="D9" i="21"/>
  <c r="E9" i="21" s="1"/>
  <c r="I39" i="28"/>
  <c r="I25" i="15"/>
  <c r="I39" i="15" s="1"/>
  <c r="I58" i="15" s="1"/>
  <c r="J24" i="17"/>
  <c r="I24" i="17"/>
  <c r="I53" i="17" s="1"/>
  <c r="I62" i="17" s="1"/>
  <c r="D5" i="21" l="1"/>
  <c r="E5" i="21" s="1"/>
  <c r="D10" i="21"/>
  <c r="E10" i="21" s="1"/>
  <c r="I49" i="28"/>
  <c r="J39" i="28"/>
  <c r="D8" i="21"/>
  <c r="E8" i="21" s="1"/>
  <c r="I58" i="28"/>
  <c r="I49" i="15"/>
  <c r="D4" i="21"/>
  <c r="E4" i="21" s="1"/>
</calcChain>
</file>

<file path=xl/sharedStrings.xml><?xml version="1.0" encoding="utf-8"?>
<sst xmlns="http://schemas.openxmlformats.org/spreadsheetml/2006/main" count="867" uniqueCount="460">
  <si>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</si>
  <si>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</si>
  <si>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</si>
  <si>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</si>
  <si>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</si>
  <si>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</si>
  <si>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</si>
  <si>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</si>
  <si>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</si>
  <si>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</si>
  <si>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</si>
  <si>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</si>
  <si>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</si>
  <si>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</si>
  <si>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</si>
  <si>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</si>
  <si>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</si>
  <si>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</si>
  <si>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</si>
  <si>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</si>
  <si>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</si>
  <si>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</si>
  <si>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</si>
  <si>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</si>
  <si>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</si>
  <si>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</si>
  <si>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</si>
  <si>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</si>
  <si>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</si>
  <si>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</si>
  <si>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</si>
  <si>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</si>
  <si>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</si>
  <si>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</si>
  <si>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</si>
  <si>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</si>
  <si>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</si>
  <si>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</si>
  <si>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</si>
  <si>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</si>
  <si>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</si>
  <si>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</si>
  <si>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</si>
  <si>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</si>
  <si>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</si>
  <si>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</si>
  <si>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</si>
  <si>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</si>
  <si>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</si>
  <si>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</si>
  <si>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</si>
  <si>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</si>
  <si>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</si>
  <si>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</si>
  <si>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</si>
  <si>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</si>
  <si>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</si>
  <si>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</si>
  <si>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</si>
  <si>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</si>
  <si>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</si>
  <si>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</si>
  <si>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</si>
  <si>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</si>
  <si>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</si>
  <si>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</si>
  <si>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</si>
  <si>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</si>
  <si>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</si>
  <si>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</si>
  <si>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</si>
  <si>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</si>
  <si>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</si>
  <si>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</si>
  <si>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</si>
  <si>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</si>
  <si>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</si>
  <si>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</si>
  <si>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</si>
  <si>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</si>
  <si>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</si>
  <si>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</si>
  <si>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</si>
  <si>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</si>
  <si>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</si>
  <si>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</si>
  <si>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</si>
  <si>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</si>
  <si>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</si>
  <si>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</si>
  <si>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</si>
  <si>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</si>
  <si>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</si>
  <si>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</si>
  <si>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</si>
  <si>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</si>
  <si>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</si>
  <si>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</si>
  <si>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</si>
  <si>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</si>
  <si>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</si>
  <si>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</si>
  <si>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</si>
  <si>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</si>
  <si>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</si>
  <si>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</si>
  <si>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</si>
  <si>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</si>
  <si>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</si>
  <si>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</si>
  <si>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</si>
  <si>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</si>
  <si>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</si>
  <si>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</si>
  <si>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</si>
  <si>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</si>
  <si>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</si>
  <si>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</si>
  <si>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</si>
  <si>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</si>
  <si>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</si>
  <si>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</si>
  <si>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</si>
  <si>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</si>
  <si>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</si>
  <si>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</si>
  <si>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</si>
  <si>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</si>
  <si>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</si>
  <si>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</si>
  <si>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</si>
  <si>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</si>
  <si>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</si>
  <si>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</si>
  <si>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</si>
  <si>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</si>
  <si>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</si>
  <si>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</si>
  <si>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</si>
  <si>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</si>
  <si>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</si>
  <si>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</si>
  <si>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</si>
  <si>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</si>
  <si>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</si>
  <si>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</si>
  <si>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</si>
  <si>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</si>
  <si>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</si>
  <si>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</si>
  <si>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</si>
  <si>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</si>
  <si>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</si>
  <si>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</si>
  <si>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</si>
  <si>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</si>
  <si>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</si>
  <si>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</si>
  <si>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</si>
  <si>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</si>
  <si>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</si>
  <si>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</si>
  <si>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</si>
  <si>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</si>
  <si>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</si>
  <si>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</si>
  <si>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</si>
  <si>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</si>
  <si>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</si>
  <si>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</si>
  <si>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</si>
  <si>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</si>
  <si>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</si>
  <si>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</si>
  <si>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</si>
  <si>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</si>
  <si>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</si>
  <si>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</si>
  <si>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</si>
  <si>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</si>
  <si>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</si>
  <si>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</si>
  <si>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</si>
  <si>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</si>
  <si>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</si>
  <si>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</si>
  <si>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</si>
  <si>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</si>
  <si>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</si>
  <si>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</si>
  <si>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</si>
  <si>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</si>
  <si>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</si>
  <si>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</si>
  <si>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</si>
  <si>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</si>
  <si>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</si>
  <si>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</si>
  <si>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</si>
  <si>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</si>
  <si>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</si>
  <si>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</si>
  <si>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</si>
  <si>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</si>
  <si>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</si>
  <si>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</si>
  <si>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</si>
  <si>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</si>
  <si>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</si>
  <si>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</si>
  <si>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</si>
  <si>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</si>
  <si>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</si>
  <si>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</si>
  <si>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</si>
  <si>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</si>
  <si>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</si>
  <si>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</si>
  <si>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</si>
  <si>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</si>
  <si>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</si>
  <si>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</si>
  <si>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</si>
  <si>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</si>
  <si>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</si>
  <si>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</si>
  <si>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</si>
  <si>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</si>
  <si>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</si>
  <si>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</si>
  <si>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</si>
  <si>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</si>
  <si>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</si>
  <si>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</si>
  <si>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</si>
  <si>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</si>
  <si>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</si>
  <si>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</si>
  <si>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</si>
  <si>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</si>
  <si>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</si>
  <si>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</si>
  <si>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</si>
  <si>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</si>
  <si>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</si>
  <si>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</si>
  <si>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</si>
  <si>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</si>
  <si>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</si>
  <si>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</si>
  <si>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</si>
  <si>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</si>
  <si>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</si>
  <si>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</si>
  <si>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</si>
  <si>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</si>
  <si>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</si>
  <si>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</si>
  <si>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</si>
  <si>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</si>
  <si>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</si>
  <si>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</si>
  <si>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</si>
  <si>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</si>
  <si>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</si>
  <si>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</si>
  <si>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</si>
  <si>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</si>
  <si>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</si>
  <si>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</si>
  <si>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</si>
  <si>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</si>
  <si>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</si>
  <si>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</si>
  <si>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</si>
  <si>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</si>
  <si>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</si>
  <si>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</si>
  <si>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</si>
  <si>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</si>
  <si>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</si>
  <si>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</si>
  <si>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</si>
  <si>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</si>
  <si>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</si>
  <si>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</si>
  <si>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</si>
  <si>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</si>
  <si>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</si>
  <si>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</si>
  <si>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</si>
  <si>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</si>
  <si>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</si>
  <si>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</si>
  <si>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</si>
  <si>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</si>
  <si>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</si>
  <si>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</si>
  <si>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</si>
  <si>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</si>
  <si>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</si>
  <si>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</si>
  <si>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</si>
  <si>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</si>
  <si>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</si>
  <si>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</si>
  <si>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</si>
  <si>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</si>
  <si>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</si>
  <si>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</si>
  <si>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</si>
  <si>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</si>
  <si>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</si>
  <si>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</si>
  <si>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</si>
  <si>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</si>
  <si>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</si>
  <si>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</si>
  <si>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</si>
  <si>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</si>
  <si>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</si>
  <si>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</si>
  <si>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</si>
  <si>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</si>
  <si>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</si>
  <si>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</si>
  <si>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</si>
  <si>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</si>
  <si>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</si>
  <si>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</si>
  <si>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</si>
  <si>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</si>
  <si>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</si>
  <si>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</si>
  <si>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</si>
  <si>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</si>
  <si>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</si>
  <si>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</si>
  <si>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</si>
  <si>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</si>
  <si>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</si>
  <si>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</si>
  <si>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</si>
  <si>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</si>
  <si>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</si>
  <si>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</si>
  <si>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</si>
  <si>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</si>
  <si>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</si>
  <si>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</si>
  <si>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</si>
  <si>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</si>
  <si>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</si>
  <si>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</si>
  <si>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</si>
  <si>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</si>
  <si>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</si>
  <si>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</si>
  <si>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</si>
  <si>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</si>
  <si>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</si>
  <si>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</si>
  <si>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</si>
  <si>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</si>
  <si>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</si>
  <si>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</si>
  <si>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</si>
  <si>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</si>
  <si>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</si>
  <si>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</si>
  <si>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</si>
  <si>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</si>
  <si>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</si>
  <si>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</si>
  <si>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</si>
  <si>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</si>
  <si>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</si>
  <si>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</si>
  <si>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</si>
  <si>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</si>
  <si>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</si>
  <si>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</si>
  <si>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</si>
  <si>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</si>
  <si>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</si>
  <si>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</si>
  <si>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</si>
  <si>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</si>
  <si>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</si>
  <si>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</si>
  <si>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</si>
  <si>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</si>
  <si>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</si>
  <si>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</si>
  <si>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</si>
  <si>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</si>
  <si>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</si>
  <si>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</si>
  <si>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</si>
  <si>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</si>
  <si>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</si>
  <si>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</si>
  <si>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</si>
  <si>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</si>
  <si>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</si>
  <si>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</si>
  <si>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</si>
  <si>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</si>
  <si>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</si>
  <si>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</si>
  <si>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</si>
  <si>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 xml:space="preserve">DESCUENTOS ESPECIALES PARA DOMINGO </t>
  </si>
  <si>
    <t>PRECIO 2016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</si>
  <si>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</si>
  <si>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</si>
  <si>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</si>
  <si>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</si>
  <si>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</si>
  <si>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</si>
  <si>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</si>
  <si>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</si>
  <si>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</si>
  <si>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Para aclarar dudas reenvio la tabla de manera mas explicita.</t>
  </si>
  <si>
    <t>Este es el desglose del plan FLORAL “B” que ofrecemos por $1.900.000</t>
  </si>
  <si>
    <t>Esta tabla solo se debe usar cuando la gente pide ver los precios por separado o para agregar artículos específicos al plan.</t>
  </si>
  <si>
    <t>Articulo</t>
  </si>
  <si>
    <t>Costo UNITARIO</t>
  </si>
  <si>
    <t>Cant</t>
  </si>
  <si>
    <t>Arco puerta</t>
  </si>
  <si>
    <t> $350,000</t>
  </si>
  <si>
    <t>Pedestales Altar</t>
  </si>
  <si>
    <t> $200,000</t>
  </si>
  <si>
    <t> $400,000</t>
  </si>
  <si>
    <t>Sillas novios</t>
  </si>
  <si>
    <t> $25,000</t>
  </si>
  <si>
    <t> $50,000</t>
  </si>
  <si>
    <t>Bolas Lamparas</t>
  </si>
  <si>
    <t> $120,000</t>
  </si>
  <si>
    <t> $360,000</t>
  </si>
  <si>
    <t>Bouquet Novia</t>
  </si>
  <si>
    <t>Boutoniers</t>
  </si>
  <si>
    <t> $10,000</t>
  </si>
  <si>
    <t>Porta Bancas</t>
  </si>
  <si>
    <t> $20,000</t>
  </si>
  <si>
    <t>Petalos</t>
  </si>
  <si>
    <t> $100,000</t>
  </si>
  <si>
    <t>Centros de mesa</t>
  </si>
  <si>
    <t> $700,000</t>
  </si>
  <si>
    <t>Valor Total articulos por separado</t>
  </si>
  <si>
    <t> $2,260,000</t>
  </si>
  <si>
    <t>Valor del paquete FLORAL "B"</t>
  </si>
  <si>
    <t> $1,900,000</t>
  </si>
  <si>
    <t>Ahorro:</t>
  </si>
  <si>
    <t>Whisky Something Special 750 ml</t>
  </si>
  <si>
    <t>3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</si>
  <si>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 desde….</t>
    </r>
  </si>
  <si>
    <t xml:space="preserve">PENDIENTE </t>
  </si>
  <si>
    <t xml:space="preserve">Descorche: Botella 750 ml </t>
  </si>
  <si>
    <t>COSTOS EVENTO DE LAURA RAMIREZ Y ALFREDO MENDOZA EN OCTUBRE 14 DE 2017</t>
  </si>
  <si>
    <t>DESCUENTO DEL SERVICIO PLAN DOMINGO FESTIVO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</si>
</sst>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</numFmts>
  <fonts count="7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  <font>
      <sz val="11"/>
      <color indexed="8"/>
      <name val="Eras Light ITC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7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9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8" fontId="32" fillId="0" borderId="0" xfId="0" applyNumberFormat="1" applyFont="1" applyFill="1" applyBorder="1" applyAlignment="1" applyProtection="1">
      <alignment horizontal="centerContinuous" vertical="center"/>
    </xf>
    <xf numFmtId="169" fontId="32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 vertical="center"/>
    </xf>
    <xf numFmtId="166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9" fontId="4" fillId="0" borderId="0" xfId="0" applyNumberFormat="1" applyFont="1" applyFill="1" applyAlignment="1" applyProtection="1">
      <alignment horizontal="center"/>
    </xf>
    <xf numFmtId="169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9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9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9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9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9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7" fontId="10" fillId="25" borderId="0" xfId="0" applyNumberFormat="1" applyFont="1" applyFill="1" applyAlignment="1" applyProtection="1">
      <alignment horizontal="center"/>
    </xf>
    <xf numFmtId="167" fontId="10" fillId="25" borderId="0" xfId="0" applyNumberFormat="1" applyFont="1" applyFill="1" applyAlignment="1" applyProtection="1">
      <alignment horizontal="center" vertical="center"/>
    </xf>
    <xf numFmtId="166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9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9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9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9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1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2" fontId="67" fillId="25" borderId="13" xfId="47" applyNumberFormat="1" applyFont="1" applyFill="1" applyBorder="1" applyAlignment="1">
      <alignment horizontal="left" vertical="center" indent="5"/>
    </xf>
    <xf numFmtId="173" fontId="67" fillId="25" borderId="13" xfId="47" applyNumberFormat="1" applyFont="1" applyFill="1" applyBorder="1" applyAlignment="1">
      <alignment horizontal="left" vertical="center" indent="5"/>
    </xf>
    <xf numFmtId="173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3" fillId="0" borderId="0" xfId="0" applyFont="1" applyFill="1" applyProtection="1"/>
    <xf numFmtId="3" fontId="9" fillId="0" borderId="0" xfId="0" applyNumberFormat="1" applyFont="1" applyFill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9" fontId="0" fillId="0" borderId="0" xfId="0" applyNumberFormat="1" applyFill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9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9" fontId="5" fillId="27" borderId="1" xfId="0" applyNumberFormat="1" applyFont="1" applyFill="1" applyBorder="1" applyAlignment="1" applyProtection="1">
      <alignment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74" fillId="0" borderId="0" xfId="0" applyFont="1"/>
    <xf numFmtId="0" fontId="74" fillId="0" borderId="0" xfId="0" applyFont="1" applyAlignment="1">
      <alignment vertical="center" wrapText="1"/>
    </xf>
    <xf numFmtId="0" fontId="74" fillId="0" borderId="15" xfId="0" applyFont="1" applyBorder="1" applyAlignment="1">
      <alignment vertical="center" wrapText="1"/>
    </xf>
    <xf numFmtId="0" fontId="74" fillId="0" borderId="16" xfId="0" applyFont="1" applyBorder="1" applyAlignment="1">
      <alignment vertical="center" wrapText="1"/>
    </xf>
    <xf numFmtId="0" fontId="74" fillId="0" borderId="14" xfId="0" applyFont="1" applyBorder="1" applyAlignment="1">
      <alignment vertical="center" wrapText="1"/>
    </xf>
    <xf numFmtId="0" fontId="74" fillId="0" borderId="17" xfId="0" applyFont="1" applyBorder="1" applyAlignment="1">
      <alignment vertical="center" wrapText="1"/>
    </xf>
    <xf numFmtId="0" fontId="74" fillId="0" borderId="11" xfId="0" applyFont="1" applyBorder="1" applyAlignment="1">
      <alignment vertical="center" wrapText="1"/>
    </xf>
    <xf numFmtId="0" fontId="74" fillId="0" borderId="19" xfId="0" applyFont="1" applyBorder="1" applyAlignment="1">
      <alignment vertical="center" wrapText="1"/>
    </xf>
    <xf numFmtId="0" fontId="74" fillId="0" borderId="20" xfId="0" applyFont="1" applyBorder="1" applyAlignment="1">
      <alignment vertical="center" wrapText="1"/>
    </xf>
    <xf numFmtId="0" fontId="74" fillId="0" borderId="21" xfId="0" applyFont="1" applyBorder="1" applyAlignment="1">
      <alignment vertical="center" wrapText="1"/>
    </xf>
    <xf numFmtId="0" fontId="74" fillId="0" borderId="18" xfId="0" applyFont="1" applyBorder="1" applyAlignment="1">
      <alignment horizontal="right" vertical="center" wrapText="1"/>
    </xf>
    <xf numFmtId="0" fontId="74" fillId="0" borderId="14" xfId="0" applyFont="1" applyBorder="1" applyAlignment="1">
      <alignment horizontal="right" vertical="center" wrapText="1"/>
    </xf>
    <xf numFmtId="0" fontId="74" fillId="0" borderId="22" xfId="0" applyFont="1" applyBorder="1" applyAlignment="1">
      <alignment horizontal="right" vertical="center" wrapText="1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11" fillId="0" borderId="0" xfId="0" applyFont="1" applyAlignment="1">
      <alignment horizontal="left" vertical="top" wrapText="1"/>
    </xf>
    <xf numFmtId="9" fontId="34" fillId="25" borderId="0" xfId="0" applyNumberFormat="1" applyFont="1" applyFill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4" fillId="0" borderId="0" xfId="0" applyNumberFormat="1" applyFont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169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 vertical="center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0" fontId="13" fillId="25" borderId="0" xfId="0" applyFont="1" applyFill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25" borderId="0" xfId="0" applyFont="1" applyFill="1" applyAlignment="1">
      <alignment horizontal="left" vertical="top" wrapText="1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Alignment="1" applyProtection="1">
      <alignment horizontal="left"/>
    </xf>
    <xf numFmtId="0" fontId="4" fillId="25" borderId="0" xfId="0" applyFont="1" applyFill="1" applyAlignment="1" applyProtection="1">
      <alignment horizontal="center"/>
    </xf>
    <xf numFmtId="0" fontId="8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right" vertical="center"/>
    </xf>
    <xf numFmtId="0" fontId="13" fillId="27" borderId="0" xfId="0" applyFont="1" applyFill="1" applyAlignment="1" applyProtection="1">
      <alignment horizontal="right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0" fontId="57" fillId="0" borderId="0" xfId="0" applyFont="1" applyAlignment="1">
      <alignment horizontal="left" vertical="center" wrapText="1"/>
    </xf>
    <xf numFmtId="3" fontId="3" fillId="0" borderId="0" xfId="0" applyNumberFormat="1" applyFont="1" applyFill="1" applyAlignment="1" applyProtection="1">
      <alignment horizontal="right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3" fontId="11" fillId="24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</xf>
    <xf numFmtId="3" fontId="3" fillId="0" borderId="0" xfId="0" applyNumberFormat="1" applyFont="1" applyFill="1" applyAlignment="1" applyProtection="1">
      <alignment horizontal="center" vertical="center"/>
    </xf>
    <xf numFmtId="0" fontId="34" fillId="0" borderId="0" xfId="0" applyFont="1" applyFill="1" applyAlignment="1" applyProtection="1">
      <alignment horizontal="left" vertical="top"/>
    </xf>
    <xf numFmtId="169" fontId="3" fillId="0" borderId="0" xfId="0" applyNumberFormat="1" applyFont="1" applyFill="1" applyAlignment="1" applyProtection="1">
      <alignment horizontal="right" vertical="center"/>
    </xf>
    <xf numFmtId="3" fontId="34" fillId="0" borderId="10" xfId="0" applyNumberFormat="1" applyFont="1" applyFill="1" applyBorder="1" applyAlignment="1" applyProtection="1">
      <alignment horizontal="center"/>
    </xf>
    <xf numFmtId="3" fontId="34" fillId="0" borderId="0" xfId="0" applyNumberFormat="1" applyFont="1" applyFill="1" applyAlignment="1" applyProtection="1">
      <alignment horizontal="center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8" fillId="0" borderId="0" xfId="0" applyFont="1" applyFill="1" applyAlignment="1" applyProtection="1">
      <alignment horizontal="left" vertical="top" wrapText="1"/>
    </xf>
    <xf numFmtId="0" fontId="0" fillId="24" borderId="0" xfId="0" applyFill="1" applyAlignment="1" applyProtection="1"/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TEPHYMON92@HOTMAIL.COM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tabSelected="1" zoomScaleNormal="100" zoomScaleSheetLayoutView="100" workbookViewId="0">
      <selection activeCell="E12" sqref="E12:F12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0.44140625" style="6" customWidth="1"/>
    <col min="12" max="12" width="22.6640625" style="6" customWidth="1"/>
    <col min="13" max="13" width="15.109375" style="6" customWidth="1"/>
    <col min="14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3" ht="6.75" customHeight="1" x14ac:dyDescent="0.3"/>
    <row r="2" spans="2:13" ht="15.6" x14ac:dyDescent="0.3">
      <c r="B2" s="309" t="s">
        <v>458</v>
      </c>
      <c r="C2" s="309"/>
      <c r="D2" s="309"/>
      <c r="E2" s="309"/>
      <c r="F2" s="309"/>
      <c r="G2" s="309"/>
      <c r="H2" s="309"/>
      <c r="I2" s="309"/>
    </row>
    <row r="3" spans="2:13" ht="13.5" hidden="1" customHeight="1" x14ac:dyDescent="0.3">
      <c r="B3" s="310" t="e">
        <f>UPPER(#REF!)</f>
        <v>#REF!</v>
      </c>
      <c r="C3" s="310"/>
      <c r="D3" s="310"/>
      <c r="E3" s="33"/>
      <c r="F3" s="33"/>
      <c r="G3" s="33"/>
      <c r="H3" s="33"/>
      <c r="I3" s="34"/>
    </row>
    <row r="4" spans="2:13" ht="12.75" customHeight="1" x14ac:dyDescent="0.3">
      <c r="B4" s="311" t="s">
        <v>49</v>
      </c>
      <c r="C4" s="311"/>
      <c r="D4" s="311"/>
      <c r="E4" s="147">
        <v>0.66666666666666663</v>
      </c>
      <c r="F4" s="312" t="s">
        <v>73</v>
      </c>
      <c r="G4" s="313"/>
      <c r="H4" s="148">
        <v>0.98958333333333337</v>
      </c>
      <c r="I4" s="149">
        <f ca="1">NOW()</f>
        <v>42658.501341782408</v>
      </c>
    </row>
    <row r="5" spans="2:13" ht="15.6" x14ac:dyDescent="0.3">
      <c r="B5" s="314" t="s">
        <v>347</v>
      </c>
      <c r="C5" s="314"/>
      <c r="D5" s="314"/>
      <c r="E5" s="315" t="s">
        <v>52</v>
      </c>
      <c r="F5" s="315"/>
      <c r="G5" s="315" t="s">
        <v>50</v>
      </c>
      <c r="H5" s="315"/>
      <c r="I5" s="50">
        <v>100</v>
      </c>
      <c r="J5" s="287"/>
      <c r="K5" s="287" t="s">
        <v>307</v>
      </c>
      <c r="M5" s="8"/>
    </row>
    <row r="6" spans="2:13" ht="6.75" customHeight="1" x14ac:dyDescent="0.3">
      <c r="B6" s="277"/>
      <c r="C6" s="277"/>
      <c r="D6" s="277"/>
      <c r="E6" s="278"/>
      <c r="F6" s="278"/>
      <c r="G6" s="278"/>
      <c r="H6" s="278"/>
      <c r="I6" s="51"/>
      <c r="J6" s="287"/>
      <c r="K6" s="287"/>
    </row>
    <row r="7" spans="2:13" ht="14.25" customHeight="1" x14ac:dyDescent="0.3">
      <c r="B7" s="151" t="s">
        <v>178</v>
      </c>
      <c r="C7" s="151"/>
      <c r="D7" s="151"/>
      <c r="E7" s="290">
        <v>5000000</v>
      </c>
      <c r="F7" s="290"/>
      <c r="G7" s="291">
        <v>1</v>
      </c>
      <c r="H7" s="291"/>
      <c r="I7" s="53">
        <f>E7*G7</f>
        <v>5000000</v>
      </c>
      <c r="J7" s="287"/>
      <c r="K7" s="53">
        <v>3490000</v>
      </c>
    </row>
    <row r="8" spans="2:13" ht="36" customHeight="1" x14ac:dyDescent="0.3">
      <c r="B8" s="308" t="s">
        <v>421</v>
      </c>
      <c r="C8" s="308"/>
      <c r="D8" s="308"/>
      <c r="E8" s="291" t="s">
        <v>51</v>
      </c>
      <c r="F8" s="291"/>
      <c r="G8" s="291" t="s">
        <v>51</v>
      </c>
      <c r="H8" s="291"/>
      <c r="I8" s="280" t="s">
        <v>51</v>
      </c>
      <c r="J8" s="32"/>
      <c r="K8" s="32"/>
    </row>
    <row r="9" spans="2:13" ht="14.25" customHeight="1" x14ac:dyDescent="0.3">
      <c r="B9" s="151" t="s">
        <v>111</v>
      </c>
      <c r="C9" s="151"/>
      <c r="D9" s="151"/>
      <c r="E9" s="290">
        <v>5800</v>
      </c>
      <c r="F9" s="290"/>
      <c r="G9" s="291"/>
      <c r="H9" s="291"/>
      <c r="I9" s="288"/>
      <c r="J9" s="32"/>
      <c r="K9" s="32"/>
    </row>
    <row r="10" spans="2:13" ht="32.25" customHeight="1" x14ac:dyDescent="0.3">
      <c r="B10" s="307" t="s">
        <v>417</v>
      </c>
      <c r="C10" s="307"/>
      <c r="D10" s="307"/>
      <c r="E10" s="290">
        <v>3400</v>
      </c>
      <c r="F10" s="290"/>
      <c r="G10" s="291">
        <f>I5</f>
        <v>100</v>
      </c>
      <c r="H10" s="291"/>
      <c r="I10" s="279">
        <f>E10*G10</f>
        <v>340000</v>
      </c>
      <c r="J10" s="32"/>
      <c r="K10" s="32"/>
    </row>
    <row r="11" spans="2:13" ht="14.25" customHeight="1" x14ac:dyDescent="0.3">
      <c r="B11" s="151" t="s">
        <v>277</v>
      </c>
      <c r="C11" s="151"/>
      <c r="D11" s="151"/>
      <c r="E11" s="290">
        <v>5800</v>
      </c>
      <c r="F11" s="290"/>
      <c r="G11" s="291">
        <f>+I5</f>
        <v>100</v>
      </c>
      <c r="H11" s="291"/>
      <c r="I11" s="279">
        <f>E11*G11</f>
        <v>580000</v>
      </c>
      <c r="J11" s="32"/>
      <c r="K11" s="32"/>
    </row>
    <row r="12" spans="2:13" ht="14.25" customHeight="1" x14ac:dyDescent="0.3">
      <c r="B12" s="151" t="s">
        <v>112</v>
      </c>
      <c r="C12" s="151"/>
      <c r="D12" s="151"/>
      <c r="E12" s="290">
        <v>43900</v>
      </c>
      <c r="F12" s="290"/>
      <c r="G12" s="291">
        <f>I5-G13</f>
        <v>100</v>
      </c>
      <c r="H12" s="291"/>
      <c r="I12" s="279">
        <f>E12*G12</f>
        <v>4390000</v>
      </c>
      <c r="J12" s="32"/>
      <c r="K12" s="32"/>
    </row>
    <row r="13" spans="2:13" x14ac:dyDescent="0.3">
      <c r="B13" s="151" t="s">
        <v>71</v>
      </c>
      <c r="C13" s="151"/>
      <c r="D13" s="151"/>
      <c r="E13" s="290">
        <v>22000</v>
      </c>
      <c r="F13" s="290"/>
      <c r="G13" s="291"/>
      <c r="H13" s="291"/>
      <c r="I13" s="279"/>
      <c r="J13" s="32"/>
      <c r="K13" s="32"/>
    </row>
    <row r="14" spans="2:13" x14ac:dyDescent="0.3">
      <c r="B14" s="151" t="s">
        <v>113</v>
      </c>
      <c r="C14" s="151"/>
      <c r="D14" s="151"/>
      <c r="E14" s="290">
        <v>5800</v>
      </c>
      <c r="F14" s="290"/>
      <c r="G14" s="291">
        <f>+I5</f>
        <v>100</v>
      </c>
      <c r="H14" s="291"/>
      <c r="I14" s="279">
        <f t="shared" ref="I14" si="0">E14*G14</f>
        <v>580000</v>
      </c>
      <c r="J14" s="32"/>
      <c r="K14" s="32"/>
    </row>
    <row r="15" spans="2:13" x14ac:dyDescent="0.3">
      <c r="B15" s="152"/>
      <c r="C15" s="152"/>
      <c r="D15" s="152"/>
      <c r="E15" s="290"/>
      <c r="F15" s="290"/>
      <c r="G15" s="291"/>
      <c r="H15" s="291"/>
      <c r="I15" s="53"/>
      <c r="J15" s="32"/>
      <c r="K15" s="32"/>
    </row>
    <row r="16" spans="2:13" ht="17.100000000000001" customHeight="1" x14ac:dyDescent="0.3">
      <c r="B16" s="305" t="s">
        <v>283</v>
      </c>
      <c r="C16" s="305"/>
      <c r="D16" s="305"/>
      <c r="E16" s="290"/>
      <c r="F16" s="290"/>
      <c r="G16" s="291"/>
      <c r="H16" s="291"/>
      <c r="I16" s="53"/>
      <c r="J16" s="32"/>
      <c r="K16" s="32"/>
    </row>
    <row r="17" spans="1:11" ht="17.100000000000001" customHeight="1" x14ac:dyDescent="0.3">
      <c r="B17" s="306" t="s">
        <v>454</v>
      </c>
      <c r="C17" s="306"/>
      <c r="D17" s="306"/>
      <c r="E17" s="279"/>
      <c r="F17" s="279"/>
      <c r="G17" s="280"/>
      <c r="H17" s="280"/>
      <c r="I17" s="53"/>
      <c r="J17" s="32"/>
      <c r="K17" s="32"/>
    </row>
    <row r="18" spans="1:11" ht="17.100000000000001" customHeight="1" x14ac:dyDescent="0.3">
      <c r="B18" s="153" t="s">
        <v>291</v>
      </c>
      <c r="C18" s="153"/>
      <c r="D18" s="153"/>
      <c r="E18" s="290">
        <v>52400</v>
      </c>
      <c r="F18" s="290"/>
      <c r="G18" s="291">
        <f>ROUNDUP(((G12*1)/10),0)+1</f>
        <v>11</v>
      </c>
      <c r="H18" s="291"/>
      <c r="I18" s="53">
        <f>G18*E18</f>
        <v>576400</v>
      </c>
      <c r="J18" s="32"/>
      <c r="K18" s="32"/>
    </row>
    <row r="19" spans="1:11" ht="17.100000000000001" customHeight="1" x14ac:dyDescent="0.3">
      <c r="B19" s="154" t="s">
        <v>418</v>
      </c>
      <c r="C19" s="155"/>
      <c r="D19" s="156"/>
      <c r="E19" s="290">
        <v>49900</v>
      </c>
      <c r="F19" s="290"/>
      <c r="G19" s="291">
        <f>ROUNDUP(((G12*1)/8),0)</f>
        <v>13</v>
      </c>
      <c r="H19" s="291"/>
      <c r="I19" s="53">
        <f>G19*E19</f>
        <v>648700</v>
      </c>
      <c r="J19" s="32"/>
      <c r="K19" s="32"/>
    </row>
    <row r="20" spans="1:11" ht="17.100000000000001" hidden="1" customHeight="1" x14ac:dyDescent="0.3">
      <c r="B20" s="154" t="s">
        <v>453</v>
      </c>
      <c r="C20" s="153"/>
      <c r="D20" s="153"/>
      <c r="E20" s="290">
        <v>95000</v>
      </c>
      <c r="F20" s="290"/>
      <c r="G20" s="291">
        <f>ROUNDUP(((G12*3)*85%/18),0)</f>
        <v>15</v>
      </c>
      <c r="H20" s="291"/>
      <c r="I20" s="53"/>
      <c r="J20" s="32"/>
      <c r="K20" s="32"/>
    </row>
    <row r="21" spans="1:11" ht="17.100000000000001" hidden="1" customHeight="1" x14ac:dyDescent="0.3">
      <c r="B21" s="154" t="s">
        <v>114</v>
      </c>
      <c r="C21" s="153"/>
      <c r="D21" s="153"/>
      <c r="E21" s="290">
        <v>79000</v>
      </c>
      <c r="F21" s="290"/>
      <c r="G21" s="291">
        <f>ROUNDUP(((G12*3)*15%/18),0)</f>
        <v>3</v>
      </c>
      <c r="H21" s="291"/>
      <c r="I21" s="53"/>
      <c r="J21" s="32"/>
      <c r="K21" s="32"/>
    </row>
    <row r="22" spans="1:11" ht="17.100000000000001" customHeight="1" x14ac:dyDescent="0.3">
      <c r="B22" s="154" t="s">
        <v>457</v>
      </c>
      <c r="C22" s="153"/>
      <c r="D22" s="153"/>
      <c r="E22" s="290">
        <v>40000</v>
      </c>
      <c r="F22" s="290"/>
      <c r="G22" s="291">
        <f>+G21+G20</f>
        <v>18</v>
      </c>
      <c r="H22" s="291"/>
      <c r="I22" s="53">
        <f>E22*G22</f>
        <v>720000</v>
      </c>
      <c r="J22" s="32"/>
      <c r="K22" s="32"/>
    </row>
    <row r="23" spans="1:11" x14ac:dyDescent="0.3">
      <c r="B23" s="304" t="s">
        <v>76</v>
      </c>
      <c r="C23" s="304"/>
      <c r="D23" s="304"/>
      <c r="E23" s="290">
        <v>11500</v>
      </c>
      <c r="F23" s="290"/>
      <c r="G23" s="291">
        <f>+I5</f>
        <v>100</v>
      </c>
      <c r="H23" s="291"/>
      <c r="I23" s="53">
        <f>G23*E23</f>
        <v>1150000</v>
      </c>
      <c r="J23" s="32"/>
      <c r="K23" s="32"/>
    </row>
    <row r="24" spans="1:11" x14ac:dyDescent="0.3">
      <c r="B24" s="157" t="s">
        <v>2</v>
      </c>
      <c r="C24" s="157"/>
      <c r="D24" s="157"/>
      <c r="E24" s="291" t="s">
        <v>51</v>
      </c>
      <c r="F24" s="291"/>
      <c r="G24" s="291" t="s">
        <v>51</v>
      </c>
      <c r="H24" s="291"/>
      <c r="I24" s="280" t="s">
        <v>51</v>
      </c>
      <c r="J24" s="32"/>
      <c r="K24" s="32"/>
    </row>
    <row r="25" spans="1:11" x14ac:dyDescent="0.3">
      <c r="B25" s="153" t="s">
        <v>70</v>
      </c>
      <c r="C25" s="153"/>
      <c r="D25" s="153"/>
      <c r="E25" s="290">
        <v>110000</v>
      </c>
      <c r="F25" s="290"/>
      <c r="G25" s="291">
        <f>IF(I5&lt;80,8,ROUND((I5*10%),0))+2</f>
        <v>12</v>
      </c>
      <c r="H25" s="291"/>
      <c r="I25" s="53">
        <f>G25*E25</f>
        <v>1320000</v>
      </c>
      <c r="J25" s="32"/>
      <c r="K25" s="32"/>
    </row>
    <row r="26" spans="1:11" ht="15" thickBot="1" x14ac:dyDescent="0.35">
      <c r="B26" s="299" t="s">
        <v>116</v>
      </c>
      <c r="C26" s="299"/>
      <c r="D26" s="299"/>
      <c r="E26" s="299"/>
      <c r="F26" s="299"/>
      <c r="G26" s="299"/>
      <c r="H26" s="158"/>
      <c r="I26" s="159">
        <f>SUM(I7:I25)</f>
        <v>15305100</v>
      </c>
      <c r="J26" s="32"/>
      <c r="K26" s="32"/>
    </row>
    <row r="27" spans="1:11" ht="7.5" customHeight="1" thickTop="1" x14ac:dyDescent="0.3">
      <c r="B27" s="160"/>
      <c r="C27" s="160"/>
      <c r="D27" s="160"/>
      <c r="E27" s="53"/>
      <c r="F27" s="53"/>
      <c r="G27" s="158"/>
      <c r="H27" s="158"/>
      <c r="I27" s="161"/>
      <c r="J27" s="32"/>
      <c r="K27" s="32"/>
    </row>
    <row r="28" spans="1:11" x14ac:dyDescent="0.3">
      <c r="B28" s="302" t="s">
        <v>3</v>
      </c>
      <c r="C28" s="302"/>
      <c r="D28" s="302"/>
      <c r="E28" s="302"/>
      <c r="F28" s="302"/>
      <c r="G28" s="302"/>
      <c r="H28" s="302"/>
      <c r="I28" s="302"/>
      <c r="J28" s="32"/>
      <c r="K28" s="32"/>
    </row>
    <row r="29" spans="1:11" ht="4.5" customHeight="1" x14ac:dyDescent="0.3">
      <c r="B29" s="278"/>
      <c r="C29" s="278"/>
      <c r="D29" s="278"/>
      <c r="E29" s="278"/>
      <c r="F29" s="278"/>
      <c r="G29" s="278"/>
      <c r="H29" s="278"/>
      <c r="I29" s="51"/>
      <c r="J29" s="32"/>
      <c r="K29" s="32"/>
    </row>
    <row r="30" spans="1:11" ht="2.25" customHeight="1" x14ac:dyDescent="0.3">
      <c r="B30" s="281"/>
      <c r="C30" s="281"/>
      <c r="D30" s="281"/>
      <c r="E30" s="281"/>
      <c r="F30" s="281"/>
      <c r="G30" s="281"/>
      <c r="H30" s="281"/>
      <c r="I30" s="163"/>
      <c r="J30" s="32"/>
      <c r="K30" s="32"/>
    </row>
    <row r="31" spans="1:11" ht="5.25" customHeight="1" x14ac:dyDescent="0.3">
      <c r="A31" s="19"/>
      <c r="B31" s="164"/>
      <c r="C31" s="164"/>
      <c r="D31" s="164"/>
      <c r="E31" s="164"/>
      <c r="F31" s="164"/>
      <c r="G31" s="164"/>
      <c r="H31" s="164"/>
      <c r="I31" s="165"/>
    </row>
    <row r="32" spans="1:11" x14ac:dyDescent="0.3">
      <c r="A32" s="19"/>
      <c r="B32" s="303" t="s">
        <v>360</v>
      </c>
      <c r="C32" s="303"/>
      <c r="D32" s="303"/>
      <c r="E32" s="282" t="s">
        <v>52</v>
      </c>
      <c r="F32" s="167"/>
      <c r="G32" s="167"/>
      <c r="H32" s="282" t="s">
        <v>0</v>
      </c>
      <c r="I32" s="282" t="s">
        <v>4</v>
      </c>
    </row>
    <row r="33" spans="1:11" ht="15" customHeight="1" x14ac:dyDescent="0.3">
      <c r="B33" s="301" t="s">
        <v>455</v>
      </c>
      <c r="C33" s="301"/>
      <c r="D33" s="301"/>
      <c r="E33" s="290" t="s">
        <v>456</v>
      </c>
      <c r="F33" s="290"/>
      <c r="G33" s="291">
        <v>1</v>
      </c>
      <c r="H33" s="291"/>
      <c r="I33" s="288" t="s">
        <v>456</v>
      </c>
      <c r="J33" s="32"/>
      <c r="K33" s="32"/>
    </row>
    <row r="34" spans="1:11" x14ac:dyDescent="0.3">
      <c r="B34" s="301" t="s">
        <v>419</v>
      </c>
      <c r="C34" s="301"/>
      <c r="D34" s="301"/>
      <c r="E34" s="290">
        <v>1880000</v>
      </c>
      <c r="F34" s="290"/>
      <c r="G34" s="291">
        <v>1</v>
      </c>
      <c r="H34" s="291"/>
      <c r="I34" s="53">
        <f>E34*G34</f>
        <v>1880000</v>
      </c>
      <c r="J34" s="32"/>
      <c r="K34" s="32"/>
    </row>
    <row r="35" spans="1:11" ht="15.75" customHeight="1" x14ac:dyDescent="0.3">
      <c r="A35" s="21"/>
      <c r="B35" s="301" t="s">
        <v>179</v>
      </c>
      <c r="C35" s="301"/>
      <c r="D35" s="301"/>
      <c r="E35" s="290">
        <v>700000</v>
      </c>
      <c r="F35" s="290">
        <v>65000</v>
      </c>
      <c r="G35" s="291">
        <v>1</v>
      </c>
      <c r="H35" s="291"/>
      <c r="I35" s="53">
        <f>E35*G35</f>
        <v>700000</v>
      </c>
      <c r="K35" s="6">
        <f>250/40</f>
        <v>6.25</v>
      </c>
    </row>
    <row r="36" spans="1:11" ht="15.75" customHeight="1" x14ac:dyDescent="0.3">
      <c r="A36" s="21"/>
      <c r="B36" s="301" t="s">
        <v>180</v>
      </c>
      <c r="C36" s="301"/>
      <c r="D36" s="301"/>
      <c r="E36" s="290">
        <v>670000</v>
      </c>
      <c r="F36" s="290">
        <v>65000</v>
      </c>
      <c r="G36" s="291">
        <v>1</v>
      </c>
      <c r="H36" s="291"/>
      <c r="I36" s="53">
        <f>E36*G36</f>
        <v>670000</v>
      </c>
    </row>
    <row r="37" spans="1:11" ht="15.75" customHeight="1" x14ac:dyDescent="0.3">
      <c r="A37" s="21"/>
      <c r="B37" s="154" t="s">
        <v>128</v>
      </c>
      <c r="C37" s="154"/>
      <c r="D37" s="155"/>
      <c r="E37" s="290">
        <v>780000</v>
      </c>
      <c r="F37" s="290"/>
      <c r="G37" s="291">
        <v>1</v>
      </c>
      <c r="H37" s="291"/>
      <c r="I37" s="53">
        <f>E37*G37</f>
        <v>780000</v>
      </c>
      <c r="K37" s="6">
        <f>7*40</f>
        <v>280</v>
      </c>
    </row>
    <row r="38" spans="1:11" ht="15.75" customHeight="1" x14ac:dyDescent="0.3">
      <c r="A38" s="21"/>
      <c r="B38" s="154" t="s">
        <v>420</v>
      </c>
      <c r="C38" s="154"/>
      <c r="D38" s="154"/>
      <c r="E38" s="290">
        <v>220000</v>
      </c>
      <c r="F38" s="290">
        <v>160000</v>
      </c>
      <c r="G38" s="280"/>
      <c r="H38" s="286">
        <v>3</v>
      </c>
      <c r="I38" s="53">
        <f>+H38*E38</f>
        <v>660000</v>
      </c>
      <c r="J38" s="53"/>
      <c r="K38" s="286"/>
    </row>
    <row r="39" spans="1:11" ht="15" thickBot="1" x14ac:dyDescent="0.35">
      <c r="A39" s="21"/>
      <c r="B39" s="299" t="s">
        <v>72</v>
      </c>
      <c r="C39" s="299"/>
      <c r="D39" s="299"/>
      <c r="E39" s="299"/>
      <c r="F39" s="299"/>
      <c r="G39" s="299"/>
      <c r="H39" s="158"/>
      <c r="I39" s="159">
        <f>+SUM(I33:I38)</f>
        <v>4690000</v>
      </c>
      <c r="K39" s="6">
        <f>7.5*36</f>
        <v>270</v>
      </c>
    </row>
    <row r="40" spans="1:11" ht="15.6" thickTop="1" thickBot="1" x14ac:dyDescent="0.35">
      <c r="A40" s="21"/>
      <c r="B40" s="299" t="s">
        <v>126</v>
      </c>
      <c r="C40" s="299"/>
      <c r="D40" s="299"/>
      <c r="E40" s="299"/>
      <c r="F40" s="299"/>
      <c r="G40" s="299"/>
      <c r="H40" s="158"/>
      <c r="I40" s="159">
        <f>+I39+I26</f>
        <v>19995100</v>
      </c>
      <c r="J40" s="6">
        <f>+I40/I5</f>
        <v>199951</v>
      </c>
    </row>
    <row r="41" spans="1:11" ht="15" thickTop="1" x14ac:dyDescent="0.3">
      <c r="A41" s="21"/>
      <c r="B41" s="300"/>
      <c r="C41" s="300"/>
      <c r="D41" s="300"/>
      <c r="E41" s="290"/>
      <c r="F41" s="290"/>
      <c r="G41" s="291"/>
      <c r="H41" s="291"/>
      <c r="I41" s="53"/>
      <c r="K41" s="6">
        <f>7.5*36</f>
        <v>270</v>
      </c>
    </row>
    <row r="42" spans="1:11" ht="15.6" x14ac:dyDescent="0.3">
      <c r="A42" s="21"/>
      <c r="B42" s="344" t="s">
        <v>459</v>
      </c>
      <c r="C42" s="344"/>
      <c r="D42" s="344"/>
      <c r="E42" s="279"/>
      <c r="F42" s="279"/>
      <c r="G42" s="280"/>
      <c r="H42" s="280"/>
      <c r="I42" s="53"/>
    </row>
    <row r="43" spans="1:11" x14ac:dyDescent="0.3">
      <c r="A43" s="21"/>
      <c r="B43" s="106" t="s">
        <v>184</v>
      </c>
      <c r="C43" s="106"/>
      <c r="D43" s="106"/>
      <c r="E43" s="297"/>
      <c r="F43" s="297"/>
      <c r="G43" s="297">
        <v>0.3</v>
      </c>
      <c r="H43" s="297"/>
      <c r="I43" s="107">
        <f>+I7*G43</f>
        <v>1500000</v>
      </c>
    </row>
    <row r="44" spans="1:11" x14ac:dyDescent="0.3">
      <c r="A44" s="21"/>
      <c r="B44" s="106" t="s">
        <v>274</v>
      </c>
      <c r="C44" s="106"/>
      <c r="D44" s="106"/>
      <c r="E44" s="297"/>
      <c r="F44" s="297"/>
      <c r="G44" s="297">
        <v>0.3</v>
      </c>
      <c r="H44" s="297"/>
      <c r="I44" s="107">
        <f>+G44*I35</f>
        <v>210000</v>
      </c>
    </row>
    <row r="45" spans="1:11" x14ac:dyDescent="0.3">
      <c r="A45" s="21"/>
      <c r="B45" s="106" t="s">
        <v>275</v>
      </c>
      <c r="C45" s="108"/>
      <c r="D45" s="108"/>
      <c r="E45" s="284"/>
      <c r="F45" s="284"/>
      <c r="G45" s="284"/>
      <c r="H45" s="284">
        <v>0.2</v>
      </c>
      <c r="I45" s="107">
        <f>+H45*I36</f>
        <v>134000</v>
      </c>
    </row>
    <row r="46" spans="1:11" x14ac:dyDescent="0.3">
      <c r="A46" s="21"/>
      <c r="B46" s="108" t="s">
        <v>186</v>
      </c>
      <c r="C46" s="108"/>
      <c r="D46" s="108"/>
      <c r="E46" s="297"/>
      <c r="F46" s="297"/>
      <c r="G46" s="297">
        <v>1</v>
      </c>
      <c r="H46" s="297"/>
      <c r="I46" s="53">
        <f>+I14</f>
        <v>580000</v>
      </c>
    </row>
    <row r="47" spans="1:11" x14ac:dyDescent="0.3">
      <c r="A47" s="21"/>
      <c r="B47" s="108" t="s">
        <v>187</v>
      </c>
      <c r="C47" s="108"/>
      <c r="D47" s="108"/>
      <c r="E47" s="298"/>
      <c r="F47" s="298"/>
      <c r="G47" s="297">
        <v>0.5</v>
      </c>
      <c r="H47" s="297"/>
      <c r="I47" s="53">
        <f>+G47*I34</f>
        <v>940000</v>
      </c>
    </row>
    <row r="48" spans="1:11" ht="15" thickBot="1" x14ac:dyDescent="0.35">
      <c r="A48" s="21"/>
      <c r="B48" s="296" t="s">
        <v>182</v>
      </c>
      <c r="C48" s="296"/>
      <c r="D48" s="296"/>
      <c r="E48" s="296"/>
      <c r="F48" s="296"/>
      <c r="G48" s="296"/>
      <c r="H48" s="61"/>
      <c r="I48" s="62">
        <f>+SUM(I43:I47)</f>
        <v>3364000</v>
      </c>
    </row>
    <row r="49" spans="1:9" ht="15.6" thickTop="1" thickBot="1" x14ac:dyDescent="0.35">
      <c r="A49" s="21"/>
      <c r="B49" s="296" t="s">
        <v>183</v>
      </c>
      <c r="C49" s="296"/>
      <c r="D49" s="296"/>
      <c r="E49" s="296"/>
      <c r="F49" s="296"/>
      <c r="G49" s="296"/>
      <c r="H49" s="61"/>
      <c r="I49" s="62">
        <f>+I40-I48</f>
        <v>16631100</v>
      </c>
    </row>
    <row r="50" spans="1:9" ht="15" thickTop="1" x14ac:dyDescent="0.3">
      <c r="A50" s="21"/>
      <c r="B50" s="283"/>
      <c r="C50" s="283"/>
      <c r="D50" s="283"/>
      <c r="E50" s="279"/>
      <c r="F50" s="279"/>
      <c r="G50" s="280"/>
      <c r="H50" s="280"/>
      <c r="I50" s="53"/>
    </row>
    <row r="51" spans="1:9" ht="15.6" x14ac:dyDescent="0.3">
      <c r="A51" s="21"/>
      <c r="B51" s="146" t="s">
        <v>411</v>
      </c>
      <c r="C51" s="146"/>
      <c r="D51" s="146"/>
      <c r="E51" s="279"/>
      <c r="F51" s="279"/>
      <c r="G51" s="280"/>
      <c r="H51" s="280"/>
      <c r="I51" s="53"/>
    </row>
    <row r="52" spans="1:9" x14ac:dyDescent="0.3">
      <c r="A52" s="21"/>
      <c r="B52" s="106" t="s">
        <v>184</v>
      </c>
      <c r="C52" s="106"/>
      <c r="D52" s="106"/>
      <c r="E52" s="297"/>
      <c r="F52" s="297"/>
      <c r="G52" s="297">
        <v>0.4</v>
      </c>
      <c r="H52" s="297"/>
      <c r="I52" s="107">
        <f>+I7*G52</f>
        <v>2000000</v>
      </c>
    </row>
    <row r="53" spans="1:9" x14ac:dyDescent="0.3">
      <c r="A53" s="21"/>
      <c r="B53" s="106" t="s">
        <v>274</v>
      </c>
      <c r="C53" s="106"/>
      <c r="D53" s="106"/>
      <c r="E53" s="297"/>
      <c r="F53" s="297"/>
      <c r="G53" s="297">
        <v>0.3</v>
      </c>
      <c r="H53" s="297"/>
      <c r="I53" s="107">
        <f>+I35*G53</f>
        <v>210000</v>
      </c>
    </row>
    <row r="54" spans="1:9" x14ac:dyDescent="0.3">
      <c r="A54" s="21"/>
      <c r="B54" s="106" t="s">
        <v>275</v>
      </c>
      <c r="C54" s="108"/>
      <c r="D54" s="108"/>
      <c r="E54" s="284"/>
      <c r="F54" s="284"/>
      <c r="G54" s="284"/>
      <c r="H54" s="284">
        <v>0.25</v>
      </c>
      <c r="I54" s="107">
        <f>+I36*H54</f>
        <v>167500</v>
      </c>
    </row>
    <row r="55" spans="1:9" x14ac:dyDescent="0.3">
      <c r="A55" s="21"/>
      <c r="B55" s="108" t="s">
        <v>186</v>
      </c>
      <c r="C55" s="108"/>
      <c r="D55" s="108"/>
      <c r="E55" s="297"/>
      <c r="F55" s="297"/>
      <c r="G55" s="297">
        <v>1</v>
      </c>
      <c r="H55" s="297"/>
      <c r="I55" s="53">
        <f>+I14</f>
        <v>580000</v>
      </c>
    </row>
    <row r="56" spans="1:9" x14ac:dyDescent="0.3">
      <c r="A56" s="21"/>
      <c r="B56" s="108" t="s">
        <v>187</v>
      </c>
      <c r="C56" s="108"/>
      <c r="D56" s="108"/>
      <c r="E56" s="298"/>
      <c r="F56" s="298"/>
      <c r="G56" s="297">
        <v>1</v>
      </c>
      <c r="H56" s="297"/>
      <c r="I56" s="53">
        <f>+I34</f>
        <v>1880000</v>
      </c>
    </row>
    <row r="57" spans="1:9" ht="15" thickBot="1" x14ac:dyDescent="0.35">
      <c r="A57" s="21"/>
      <c r="B57" s="296" t="s">
        <v>182</v>
      </c>
      <c r="C57" s="296"/>
      <c r="D57" s="296"/>
      <c r="E57" s="296"/>
      <c r="F57" s="296"/>
      <c r="G57" s="296"/>
      <c r="H57" s="61"/>
      <c r="I57" s="62">
        <f>+SUM(I52:I56)</f>
        <v>4837500</v>
      </c>
    </row>
    <row r="58" spans="1:9" ht="15.6" thickTop="1" thickBot="1" x14ac:dyDescent="0.35">
      <c r="A58" s="21"/>
      <c r="B58" s="296" t="s">
        <v>183</v>
      </c>
      <c r="C58" s="296"/>
      <c r="D58" s="296"/>
      <c r="E58" s="296"/>
      <c r="F58" s="296"/>
      <c r="G58" s="296"/>
      <c r="H58" s="61"/>
      <c r="I58" s="62">
        <f>+I40-I57</f>
        <v>15157600</v>
      </c>
    </row>
    <row r="59" spans="1:9" ht="15" thickTop="1" x14ac:dyDescent="0.3">
      <c r="A59" s="21"/>
      <c r="B59" s="293" t="str">
        <f>IF($A59&gt;0,VLOOKUP($A59,[2]ADICIONALES!$A$1:$C$200,2,FALSE),"")</f>
        <v/>
      </c>
      <c r="C59" s="293"/>
      <c r="D59" s="293"/>
      <c r="E59" s="294" t="str">
        <f>IF($A59&gt;0,VLOOKUP($A59,[2]ADICIONALES!$A$1:$C$200,3,FALSE),"")</f>
        <v/>
      </c>
      <c r="F59" s="294"/>
      <c r="G59" s="32"/>
      <c r="H59" s="285"/>
      <c r="I59" s="22" t="str">
        <f t="shared" ref="I59:I76" si="1">IF($H59&gt;0,E59*H59,"")</f>
        <v/>
      </c>
    </row>
    <row r="60" spans="1:9" x14ac:dyDescent="0.3">
      <c r="A60" s="21"/>
      <c r="B60" s="293" t="str">
        <f>IF($A60&gt;0,VLOOKUP($A60,[2]ADICIONALES!$A$1:$C$200,2,FALSE),"")</f>
        <v/>
      </c>
      <c r="C60" s="293"/>
      <c r="D60" s="293"/>
      <c r="E60" s="294" t="str">
        <f>IF($A60&gt;0,VLOOKUP($A60,[2]ADICIONALES!$A$1:$C$200,3,FALSE),"")</f>
        <v/>
      </c>
      <c r="F60" s="294"/>
      <c r="G60" s="32"/>
      <c r="H60" s="285"/>
      <c r="I60" s="22" t="str">
        <f t="shared" si="1"/>
        <v/>
      </c>
    </row>
    <row r="61" spans="1:9" x14ac:dyDescent="0.3">
      <c r="A61" s="21"/>
      <c r="B61" s="293" t="str">
        <f>IF($A61&gt;0,VLOOKUP($A61,[2]ADICIONALES!$A$1:$C$200,2,FALSE),"")</f>
        <v/>
      </c>
      <c r="C61" s="293"/>
      <c r="D61" s="293"/>
      <c r="E61" s="294" t="str">
        <f>IF($A61&gt;0,VLOOKUP($A61,[2]ADICIONALES!$A$1:$C$200,3,FALSE),"")</f>
        <v/>
      </c>
      <c r="F61" s="294"/>
      <c r="G61" s="32"/>
      <c r="H61" s="285"/>
      <c r="I61" s="22" t="str">
        <f t="shared" si="1"/>
        <v/>
      </c>
    </row>
    <row r="62" spans="1:9" x14ac:dyDescent="0.3">
      <c r="A62" s="21"/>
      <c r="B62" s="293" t="str">
        <f>IF($A62&gt;0,VLOOKUP($A62,[2]ADICIONALES!$A$1:$C$200,2,FALSE),"")</f>
        <v/>
      </c>
      <c r="C62" s="293"/>
      <c r="D62" s="293"/>
      <c r="E62" s="294" t="str">
        <f>IF($A62&gt;0,VLOOKUP($A62,[2]ADICIONALES!$A$1:$C$200,3,FALSE),"")</f>
        <v/>
      </c>
      <c r="F62" s="294"/>
      <c r="G62" s="32"/>
      <c r="H62" s="285"/>
      <c r="I62" s="22" t="str">
        <f t="shared" si="1"/>
        <v/>
      </c>
    </row>
    <row r="63" spans="1:9" x14ac:dyDescent="0.3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285"/>
      <c r="I63" s="22" t="str">
        <f t="shared" si="1"/>
        <v/>
      </c>
    </row>
    <row r="64" spans="1:9" x14ac:dyDescent="0.3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285"/>
      <c r="I64" s="22" t="str">
        <f t="shared" si="1"/>
        <v/>
      </c>
    </row>
    <row r="65" spans="1:11" x14ac:dyDescent="0.3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285"/>
      <c r="I65" s="22" t="str">
        <f t="shared" si="1"/>
        <v/>
      </c>
    </row>
    <row r="66" spans="1:11" x14ac:dyDescent="0.3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285"/>
      <c r="I66" s="22" t="str">
        <f t="shared" si="1"/>
        <v/>
      </c>
    </row>
    <row r="67" spans="1:11" x14ac:dyDescent="0.3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285"/>
      <c r="I67" s="22" t="str">
        <f t="shared" si="1"/>
        <v/>
      </c>
    </row>
    <row r="68" spans="1:11" x14ac:dyDescent="0.3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285"/>
      <c r="I68" s="22" t="str">
        <f t="shared" si="1"/>
        <v/>
      </c>
    </row>
    <row r="69" spans="1:11" x14ac:dyDescent="0.3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285"/>
      <c r="I69" s="22" t="str">
        <f t="shared" si="1"/>
        <v/>
      </c>
    </row>
    <row r="70" spans="1:11" x14ac:dyDescent="0.3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285"/>
      <c r="I70" s="22" t="str">
        <f t="shared" si="1"/>
        <v/>
      </c>
    </row>
    <row r="71" spans="1:11" x14ac:dyDescent="0.3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285"/>
      <c r="I71" s="22" t="str">
        <f t="shared" si="1"/>
        <v/>
      </c>
    </row>
    <row r="72" spans="1:11" x14ac:dyDescent="0.3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285"/>
      <c r="I72" s="22" t="str">
        <f t="shared" si="1"/>
        <v/>
      </c>
    </row>
    <row r="73" spans="1:11" x14ac:dyDescent="0.3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285"/>
      <c r="I73" s="22" t="str">
        <f t="shared" si="1"/>
        <v/>
      </c>
    </row>
    <row r="74" spans="1:11" x14ac:dyDescent="0.3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285"/>
      <c r="I74" s="22" t="str">
        <f t="shared" si="1"/>
        <v/>
      </c>
    </row>
    <row r="75" spans="1:11" x14ac:dyDescent="0.3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285"/>
      <c r="I75" s="22" t="str">
        <f t="shared" si="1"/>
        <v/>
      </c>
    </row>
    <row r="76" spans="1:11" x14ac:dyDescent="0.3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285"/>
      <c r="I76" s="22" t="str">
        <f t="shared" si="1"/>
        <v/>
      </c>
    </row>
    <row r="77" spans="1:11" s="25" customFormat="1" x14ac:dyDescent="0.3">
      <c r="A77" s="21"/>
      <c r="B77" s="293" t="str">
        <f>IF($A77&gt;0,VLOOKUP($A77,[2]ADICIONALES!$A$1:$C$200,2,FALSE),"")</f>
        <v/>
      </c>
      <c r="C77" s="293"/>
      <c r="D77" s="293"/>
      <c r="E77" s="295"/>
      <c r="F77" s="295"/>
      <c r="G77" s="23"/>
      <c r="H77" s="285"/>
      <c r="I77" s="24"/>
    </row>
    <row r="78" spans="1:11" x14ac:dyDescent="0.3">
      <c r="E78" s="292"/>
      <c r="F78" s="292"/>
      <c r="G78" s="32"/>
      <c r="H78" s="285"/>
    </row>
    <row r="79" spans="1:11" s="8" customFormat="1" x14ac:dyDescent="0.3">
      <c r="A79" s="6"/>
      <c r="B79" s="6"/>
      <c r="C79" s="6"/>
      <c r="D79" s="6"/>
      <c r="E79" s="292"/>
      <c r="F79" s="292"/>
      <c r="G79" s="32"/>
      <c r="H79" s="285"/>
      <c r="J79" s="6"/>
      <c r="K79" s="6"/>
    </row>
    <row r="80" spans="1:11" s="8" customFormat="1" x14ac:dyDescent="0.3">
      <c r="A80" s="6"/>
      <c r="B80" s="6"/>
      <c r="C80" s="6"/>
      <c r="D80" s="6"/>
      <c r="E80" s="292"/>
      <c r="F80" s="292"/>
      <c r="G80" s="32"/>
      <c r="H80" s="285"/>
      <c r="J80" s="6"/>
      <c r="K80" s="6"/>
    </row>
    <row r="81" spans="1:11" s="8" customFormat="1" x14ac:dyDescent="0.3">
      <c r="A81" s="6"/>
      <c r="B81" s="6"/>
      <c r="C81" s="6"/>
      <c r="D81" s="6"/>
      <c r="E81" s="292"/>
      <c r="F81" s="292"/>
      <c r="G81" s="32"/>
      <c r="H81" s="285"/>
      <c r="J81" s="6"/>
      <c r="K81" s="6"/>
    </row>
    <row r="82" spans="1:11" s="8" customFormat="1" x14ac:dyDescent="0.3">
      <c r="A82" s="6"/>
      <c r="B82" s="6"/>
      <c r="C82" s="6"/>
      <c r="D82" s="6"/>
      <c r="E82" s="292"/>
      <c r="F82" s="292"/>
      <c r="G82" s="32"/>
      <c r="H82" s="285"/>
      <c r="J82" s="6"/>
      <c r="K82" s="6"/>
    </row>
    <row r="83" spans="1:11" s="8" customFormat="1" x14ac:dyDescent="0.3">
      <c r="A83" s="6"/>
      <c r="B83" s="6"/>
      <c r="C83" s="6"/>
      <c r="D83" s="6"/>
      <c r="E83" s="292"/>
      <c r="F83" s="292"/>
      <c r="G83" s="32"/>
      <c r="H83" s="285"/>
      <c r="J83" s="6"/>
      <c r="K83" s="6"/>
    </row>
    <row r="84" spans="1:11" s="8" customFormat="1" x14ac:dyDescent="0.3">
      <c r="A84" s="6"/>
      <c r="B84" s="6"/>
      <c r="C84" s="6"/>
      <c r="D84" s="6"/>
      <c r="E84" s="292"/>
      <c r="F84" s="292"/>
      <c r="G84" s="32"/>
      <c r="H84" s="285"/>
      <c r="J84" s="6"/>
      <c r="K84" s="6"/>
    </row>
    <row r="85" spans="1:11" s="8" customFormat="1" x14ac:dyDescent="0.3">
      <c r="A85" s="6"/>
      <c r="B85" s="6"/>
      <c r="C85" s="6"/>
      <c r="D85" s="6"/>
      <c r="E85" s="292"/>
      <c r="F85" s="292"/>
      <c r="G85" s="32"/>
      <c r="H85" s="285"/>
      <c r="J85" s="6"/>
      <c r="K85" s="6"/>
    </row>
    <row r="86" spans="1:11" s="8" customFormat="1" x14ac:dyDescent="0.3">
      <c r="A86" s="6"/>
      <c r="B86" s="6"/>
      <c r="C86" s="6"/>
      <c r="D86" s="6"/>
      <c r="E86" s="292"/>
      <c r="F86" s="292"/>
      <c r="G86" s="32"/>
      <c r="H86" s="285"/>
      <c r="J86" s="6"/>
      <c r="K86" s="6"/>
    </row>
    <row r="87" spans="1:11" s="8" customFormat="1" x14ac:dyDescent="0.3">
      <c r="A87" s="6"/>
      <c r="B87" s="6"/>
      <c r="C87" s="6"/>
      <c r="D87" s="6"/>
      <c r="E87" s="292"/>
      <c r="F87" s="292"/>
      <c r="G87" s="32"/>
      <c r="H87" s="285"/>
      <c r="J87" s="6"/>
      <c r="K87" s="6"/>
    </row>
    <row r="88" spans="1:11" s="8" customFormat="1" x14ac:dyDescent="0.3">
      <c r="A88" s="6"/>
      <c r="B88" s="6"/>
      <c r="C88" s="6"/>
      <c r="D88" s="6"/>
      <c r="E88" s="292"/>
      <c r="F88" s="292"/>
      <c r="G88" s="32"/>
      <c r="H88" s="285"/>
      <c r="J88" s="6"/>
      <c r="K88" s="6"/>
    </row>
    <row r="89" spans="1:11" s="8" customFormat="1" x14ac:dyDescent="0.3">
      <c r="A89" s="6"/>
      <c r="B89" s="6"/>
      <c r="C89" s="6"/>
      <c r="D89" s="6"/>
      <c r="E89" s="292"/>
      <c r="F89" s="292"/>
      <c r="G89" s="32"/>
      <c r="H89" s="285"/>
      <c r="J89" s="6"/>
      <c r="K89" s="6"/>
    </row>
    <row r="90" spans="1:11" s="8" customFormat="1" x14ac:dyDescent="0.3">
      <c r="A90" s="6"/>
      <c r="B90" s="6"/>
      <c r="C90" s="6"/>
      <c r="D90" s="6"/>
      <c r="E90" s="292"/>
      <c r="F90" s="292"/>
      <c r="G90" s="32"/>
      <c r="H90" s="285"/>
      <c r="J90" s="6"/>
      <c r="K90" s="6"/>
    </row>
    <row r="91" spans="1:11" s="8" customFormat="1" x14ac:dyDescent="0.3">
      <c r="A91" s="6"/>
      <c r="B91" s="6"/>
      <c r="C91" s="6"/>
      <c r="D91" s="6"/>
      <c r="E91" s="292"/>
      <c r="F91" s="292"/>
      <c r="G91" s="32"/>
      <c r="H91" s="285"/>
      <c r="J91" s="6"/>
      <c r="K91" s="6"/>
    </row>
    <row r="92" spans="1:11" s="8" customFormat="1" x14ac:dyDescent="0.3">
      <c r="A92" s="6"/>
      <c r="B92" s="6"/>
      <c r="C92" s="6"/>
      <c r="D92" s="6"/>
      <c r="E92" s="292"/>
      <c r="F92" s="292"/>
      <c r="G92" s="32"/>
      <c r="H92" s="285"/>
      <c r="J92" s="6"/>
      <c r="K92" s="6"/>
    </row>
    <row r="93" spans="1:11" s="8" customFormat="1" x14ac:dyDescent="0.3">
      <c r="A93" s="6"/>
      <c r="B93" s="6"/>
      <c r="C93" s="6"/>
      <c r="D93" s="6"/>
      <c r="E93" s="292"/>
      <c r="F93" s="292"/>
      <c r="G93" s="32"/>
      <c r="H93" s="285"/>
      <c r="J93" s="6"/>
      <c r="K93" s="6"/>
    </row>
    <row r="94" spans="1:11" s="8" customFormat="1" x14ac:dyDescent="0.3">
      <c r="A94" s="6"/>
      <c r="B94" s="6"/>
      <c r="C94" s="6"/>
      <c r="D94" s="6"/>
      <c r="E94" s="292"/>
      <c r="F94" s="292"/>
      <c r="G94" s="32"/>
      <c r="H94" s="285"/>
      <c r="J94" s="6"/>
      <c r="K94" s="6"/>
    </row>
    <row r="95" spans="1:11" s="8" customFormat="1" x14ac:dyDescent="0.3">
      <c r="A95" s="6"/>
      <c r="B95" s="6"/>
      <c r="C95" s="6"/>
      <c r="D95" s="6"/>
      <c r="E95" s="292"/>
      <c r="F95" s="292"/>
      <c r="G95" s="32"/>
      <c r="H95" s="285"/>
      <c r="J95" s="6"/>
      <c r="K95" s="6"/>
    </row>
    <row r="96" spans="1:11" s="8" customFormat="1" x14ac:dyDescent="0.3">
      <c r="A96" s="6"/>
      <c r="B96" s="6"/>
      <c r="C96" s="6"/>
      <c r="D96" s="6"/>
      <c r="E96" s="292"/>
      <c r="F96" s="292"/>
      <c r="G96" s="32"/>
      <c r="H96" s="285"/>
      <c r="J96" s="6"/>
      <c r="K96" s="6"/>
    </row>
    <row r="97" spans="1:11" s="8" customFormat="1" x14ac:dyDescent="0.3">
      <c r="A97" s="6"/>
      <c r="B97" s="6"/>
      <c r="C97" s="6"/>
      <c r="D97" s="6"/>
      <c r="E97" s="292"/>
      <c r="F97" s="292"/>
      <c r="G97" s="32"/>
      <c r="H97" s="285"/>
      <c r="J97" s="6"/>
      <c r="K97" s="6"/>
    </row>
    <row r="98" spans="1:11" s="8" customFormat="1" x14ac:dyDescent="0.3">
      <c r="A98" s="6"/>
      <c r="B98" s="6"/>
      <c r="C98" s="6"/>
      <c r="D98" s="6"/>
      <c r="E98" s="292"/>
      <c r="F98" s="292"/>
      <c r="G98" s="32"/>
      <c r="H98" s="285"/>
      <c r="J98" s="6"/>
      <c r="K98" s="6"/>
    </row>
    <row r="99" spans="1:11" s="8" customFormat="1" x14ac:dyDescent="0.3">
      <c r="A99" s="6"/>
      <c r="B99" s="6"/>
      <c r="C99" s="6"/>
      <c r="D99" s="6"/>
      <c r="E99" s="292"/>
      <c r="F99" s="292"/>
      <c r="G99" s="32"/>
      <c r="H99" s="285"/>
      <c r="J99" s="6"/>
      <c r="K99" s="6"/>
    </row>
    <row r="100" spans="1:11" s="8" customFormat="1" x14ac:dyDescent="0.3">
      <c r="A100" s="6"/>
      <c r="B100" s="6"/>
      <c r="C100" s="6"/>
      <c r="D100" s="6"/>
      <c r="E100" s="292"/>
      <c r="F100" s="292"/>
      <c r="G100" s="32"/>
      <c r="H100" s="285"/>
      <c r="J100" s="6"/>
      <c r="K100" s="6"/>
    </row>
    <row r="101" spans="1:11" s="8" customFormat="1" x14ac:dyDescent="0.3">
      <c r="A101" s="6"/>
      <c r="B101" s="6"/>
      <c r="C101" s="6"/>
      <c r="D101" s="6"/>
      <c r="E101" s="292"/>
      <c r="F101" s="292"/>
      <c r="G101" s="32"/>
      <c r="H101" s="285"/>
      <c r="J101" s="6"/>
      <c r="K101" s="6"/>
    </row>
    <row r="102" spans="1:11" s="8" customFormat="1" x14ac:dyDescent="0.3">
      <c r="A102" s="6"/>
      <c r="B102" s="6"/>
      <c r="C102" s="6"/>
      <c r="D102" s="6"/>
      <c r="E102" s="292"/>
      <c r="F102" s="292"/>
      <c r="G102" s="32"/>
      <c r="H102" s="285"/>
      <c r="J102" s="6"/>
      <c r="K102" s="6"/>
    </row>
    <row r="103" spans="1:11" s="8" customFormat="1" x14ac:dyDescent="0.3">
      <c r="A103" s="6"/>
      <c r="B103" s="6"/>
      <c r="C103" s="6"/>
      <c r="D103" s="6"/>
      <c r="E103" s="292"/>
      <c r="F103" s="292"/>
      <c r="G103" s="32"/>
      <c r="H103" s="285"/>
      <c r="J103" s="6"/>
      <c r="K103" s="6"/>
    </row>
    <row r="104" spans="1:11" s="8" customFormat="1" x14ac:dyDescent="0.3">
      <c r="A104" s="6"/>
      <c r="B104" s="6"/>
      <c r="C104" s="6"/>
      <c r="D104" s="6"/>
      <c r="E104" s="292"/>
      <c r="F104" s="292"/>
      <c r="G104" s="32"/>
      <c r="H104" s="285"/>
      <c r="J104" s="6"/>
      <c r="K104" s="6"/>
    </row>
    <row r="105" spans="1:11" s="8" customFormat="1" x14ac:dyDescent="0.3">
      <c r="A105" s="6"/>
      <c r="B105" s="6"/>
      <c r="C105" s="6"/>
      <c r="D105" s="6"/>
      <c r="E105" s="292"/>
      <c r="F105" s="292"/>
      <c r="G105" s="32"/>
      <c r="H105" s="285"/>
      <c r="J105" s="6"/>
      <c r="K105" s="6"/>
    </row>
    <row r="106" spans="1:11" s="8" customFormat="1" x14ac:dyDescent="0.3">
      <c r="A106" s="6"/>
      <c r="B106" s="6"/>
      <c r="C106" s="6"/>
      <c r="D106" s="6"/>
      <c r="E106" s="292"/>
      <c r="F106" s="292"/>
      <c r="G106" s="32"/>
      <c r="H106" s="285"/>
      <c r="J106" s="6"/>
      <c r="K106" s="6"/>
    </row>
    <row r="107" spans="1:11" s="8" customFormat="1" x14ac:dyDescent="0.3">
      <c r="A107" s="6"/>
      <c r="B107" s="6"/>
      <c r="C107" s="6"/>
      <c r="D107" s="6"/>
      <c r="E107" s="292"/>
      <c r="F107" s="292"/>
      <c r="G107" s="32"/>
      <c r="H107" s="285"/>
      <c r="J107" s="6"/>
      <c r="K107" s="6"/>
    </row>
    <row r="108" spans="1:11" s="8" customFormat="1" x14ac:dyDescent="0.3">
      <c r="A108" s="6"/>
      <c r="B108" s="6"/>
      <c r="C108" s="6"/>
      <c r="D108" s="6"/>
      <c r="E108" s="292"/>
      <c r="F108" s="292"/>
      <c r="G108" s="32"/>
      <c r="H108" s="285"/>
      <c r="J108" s="6"/>
      <c r="K108" s="6"/>
    </row>
    <row r="109" spans="1:11" s="8" customFormat="1" x14ac:dyDescent="0.3">
      <c r="A109" s="6"/>
      <c r="B109" s="6"/>
      <c r="C109" s="6"/>
      <c r="D109" s="6"/>
      <c r="E109" s="292"/>
      <c r="F109" s="292"/>
      <c r="G109" s="32"/>
      <c r="H109" s="285"/>
      <c r="J109" s="6"/>
      <c r="K109" s="6"/>
    </row>
    <row r="110" spans="1:11" s="8" customFormat="1" x14ac:dyDescent="0.3">
      <c r="A110" s="6"/>
      <c r="B110" s="6"/>
      <c r="C110" s="6"/>
      <c r="D110" s="6"/>
      <c r="E110" s="292"/>
      <c r="F110" s="292"/>
      <c r="G110" s="32"/>
      <c r="H110" s="285"/>
      <c r="J110" s="6"/>
      <c r="K110" s="6"/>
    </row>
    <row r="111" spans="1:11" s="8" customFormat="1" x14ac:dyDescent="0.3">
      <c r="A111" s="6"/>
      <c r="B111" s="6"/>
      <c r="C111" s="6"/>
      <c r="D111" s="6"/>
      <c r="E111" s="292"/>
      <c r="F111" s="292"/>
      <c r="G111" s="32"/>
      <c r="H111" s="285"/>
      <c r="J111" s="6"/>
      <c r="K111" s="6"/>
    </row>
    <row r="112" spans="1:11" s="8" customFormat="1" x14ac:dyDescent="0.3">
      <c r="A112" s="6"/>
      <c r="B112" s="6"/>
      <c r="C112" s="6"/>
      <c r="D112" s="6"/>
      <c r="E112" s="292"/>
      <c r="F112" s="292"/>
      <c r="G112" s="32"/>
      <c r="H112" s="285"/>
      <c r="J112" s="6"/>
      <c r="K112" s="6"/>
    </row>
    <row r="113" spans="1:11" s="8" customFormat="1" x14ac:dyDescent="0.3">
      <c r="A113" s="6"/>
      <c r="B113" s="6"/>
      <c r="C113" s="6"/>
      <c r="D113" s="6"/>
      <c r="E113" s="292"/>
      <c r="F113" s="292"/>
      <c r="G113" s="32"/>
      <c r="H113" s="285"/>
      <c r="J113" s="6"/>
      <c r="K113" s="6"/>
    </row>
    <row r="114" spans="1:11" s="8" customFormat="1" x14ac:dyDescent="0.3">
      <c r="A114" s="6"/>
      <c r="B114" s="6"/>
      <c r="C114" s="6"/>
      <c r="D114" s="6"/>
      <c r="E114" s="292"/>
      <c r="F114" s="292"/>
      <c r="G114" s="32"/>
      <c r="H114" s="285"/>
      <c r="J114" s="6"/>
      <c r="K114" s="6"/>
    </row>
    <row r="115" spans="1:11" s="8" customFormat="1" x14ac:dyDescent="0.3">
      <c r="A115" s="6"/>
      <c r="B115" s="6"/>
      <c r="C115" s="6"/>
      <c r="D115" s="6"/>
      <c r="E115" s="292"/>
      <c r="F115" s="292"/>
      <c r="G115" s="32"/>
      <c r="H115" s="285"/>
      <c r="J115" s="6"/>
      <c r="K115" s="6"/>
    </row>
    <row r="116" spans="1:11" s="8" customFormat="1" x14ac:dyDescent="0.3">
      <c r="A116" s="6"/>
      <c r="B116" s="6"/>
      <c r="C116" s="6"/>
      <c r="D116" s="6"/>
      <c r="E116" s="292"/>
      <c r="F116" s="292"/>
      <c r="G116" s="32"/>
      <c r="H116" s="285"/>
      <c r="J116" s="6"/>
      <c r="K116" s="6"/>
    </row>
    <row r="117" spans="1:11" s="8" customFormat="1" x14ac:dyDescent="0.3">
      <c r="A117" s="6"/>
      <c r="B117" s="6"/>
      <c r="C117" s="6"/>
      <c r="D117" s="6"/>
      <c r="E117" s="292"/>
      <c r="F117" s="292"/>
      <c r="G117" s="32"/>
      <c r="H117" s="285"/>
      <c r="J117" s="6"/>
      <c r="K117" s="6"/>
    </row>
    <row r="118" spans="1:11" s="8" customFormat="1" x14ac:dyDescent="0.3">
      <c r="A118" s="6"/>
      <c r="B118" s="6"/>
      <c r="C118" s="6"/>
      <c r="D118" s="6"/>
      <c r="E118" s="292"/>
      <c r="F118" s="292"/>
      <c r="G118" s="32"/>
      <c r="H118" s="285"/>
      <c r="J118" s="6"/>
      <c r="K118" s="6"/>
    </row>
    <row r="119" spans="1:11" s="8" customFormat="1" x14ac:dyDescent="0.3">
      <c r="A119" s="6"/>
      <c r="B119" s="6"/>
      <c r="C119" s="6"/>
      <c r="D119" s="6"/>
      <c r="E119" s="292"/>
      <c r="F119" s="292"/>
      <c r="G119" s="32"/>
      <c r="H119" s="285"/>
      <c r="J119" s="6"/>
      <c r="K119" s="6"/>
    </row>
    <row r="120" spans="1:11" s="8" customFormat="1" x14ac:dyDescent="0.3">
      <c r="A120" s="6"/>
      <c r="B120" s="6"/>
      <c r="C120" s="6"/>
      <c r="D120" s="6"/>
      <c r="E120" s="292"/>
      <c r="F120" s="292"/>
      <c r="G120" s="32"/>
      <c r="H120" s="285"/>
      <c r="J120" s="6"/>
      <c r="K120" s="6"/>
    </row>
    <row r="121" spans="1:11" s="8" customFormat="1" x14ac:dyDescent="0.3">
      <c r="A121" s="6"/>
      <c r="B121" s="6"/>
      <c r="C121" s="6"/>
      <c r="D121" s="6"/>
      <c r="E121" s="292"/>
      <c r="F121" s="292"/>
      <c r="G121" s="32"/>
      <c r="H121" s="285"/>
      <c r="J121" s="6"/>
      <c r="K121" s="6"/>
    </row>
    <row r="122" spans="1:11" s="8" customFormat="1" x14ac:dyDescent="0.3">
      <c r="A122" s="6"/>
      <c r="B122" s="6"/>
      <c r="C122" s="6"/>
      <c r="D122" s="6"/>
      <c r="E122" s="292"/>
      <c r="F122" s="292"/>
      <c r="G122" s="32"/>
      <c r="H122" s="285"/>
      <c r="J122" s="6"/>
      <c r="K122" s="6"/>
    </row>
    <row r="123" spans="1:11" s="8" customFormat="1" x14ac:dyDescent="0.3">
      <c r="A123" s="6"/>
      <c r="B123" s="6"/>
      <c r="C123" s="6"/>
      <c r="D123" s="6"/>
      <c r="E123" s="292"/>
      <c r="F123" s="292"/>
      <c r="G123" s="32"/>
      <c r="H123" s="285"/>
      <c r="J123" s="6"/>
      <c r="K123" s="6"/>
    </row>
    <row r="124" spans="1:11" s="8" customFormat="1" x14ac:dyDescent="0.3">
      <c r="A124" s="6"/>
      <c r="B124" s="6"/>
      <c r="C124" s="6"/>
      <c r="D124" s="6"/>
      <c r="E124" s="292"/>
      <c r="F124" s="292"/>
      <c r="G124" s="32"/>
      <c r="H124" s="285"/>
      <c r="J124" s="6"/>
      <c r="K124" s="6"/>
    </row>
    <row r="125" spans="1:11" s="8" customFormat="1" x14ac:dyDescent="0.3">
      <c r="A125" s="6"/>
      <c r="B125" s="6"/>
      <c r="C125" s="6"/>
      <c r="D125" s="6"/>
      <c r="E125" s="292"/>
      <c r="F125" s="292"/>
      <c r="G125" s="32"/>
      <c r="H125" s="285"/>
      <c r="J125" s="6"/>
      <c r="K125" s="6"/>
    </row>
    <row r="126" spans="1:11" s="8" customFormat="1" x14ac:dyDescent="0.3">
      <c r="A126" s="6"/>
      <c r="B126" s="6"/>
      <c r="C126" s="6"/>
      <c r="D126" s="6"/>
      <c r="E126" s="292"/>
      <c r="F126" s="292"/>
      <c r="G126" s="32"/>
      <c r="H126" s="285"/>
      <c r="J126" s="6"/>
      <c r="K126" s="6"/>
    </row>
    <row r="127" spans="1:11" s="8" customFormat="1" x14ac:dyDescent="0.3">
      <c r="A127" s="6"/>
      <c r="B127" s="6"/>
      <c r="C127" s="6"/>
      <c r="D127" s="6"/>
      <c r="E127" s="292"/>
      <c r="F127" s="292"/>
      <c r="G127" s="32"/>
      <c r="H127" s="285"/>
      <c r="J127" s="6"/>
      <c r="K127" s="6"/>
    </row>
    <row r="128" spans="1:11" s="8" customFormat="1" x14ac:dyDescent="0.3">
      <c r="A128" s="6"/>
      <c r="B128" s="6"/>
      <c r="C128" s="6"/>
      <c r="D128" s="6"/>
      <c r="E128" s="292"/>
      <c r="F128" s="292"/>
      <c r="G128" s="32"/>
      <c r="H128" s="285"/>
      <c r="J128" s="6"/>
      <c r="K128" s="6"/>
    </row>
    <row r="129" spans="1:11" s="8" customFormat="1" x14ac:dyDescent="0.3">
      <c r="A129" s="6"/>
      <c r="B129" s="6"/>
      <c r="C129" s="6"/>
      <c r="D129" s="6"/>
      <c r="E129" s="292"/>
      <c r="F129" s="292"/>
      <c r="G129" s="32"/>
      <c r="H129" s="285"/>
      <c r="J129" s="6"/>
      <c r="K129" s="6"/>
    </row>
    <row r="130" spans="1:11" s="8" customFormat="1" x14ac:dyDescent="0.3">
      <c r="A130" s="6"/>
      <c r="B130" s="6"/>
      <c r="C130" s="6"/>
      <c r="D130" s="6"/>
      <c r="E130" s="292"/>
      <c r="F130" s="292"/>
      <c r="G130" s="32"/>
      <c r="H130" s="285"/>
      <c r="J130" s="6"/>
      <c r="K130" s="6"/>
    </row>
    <row r="131" spans="1:11" s="8" customFormat="1" x14ac:dyDescent="0.3">
      <c r="A131" s="6"/>
      <c r="B131" s="6"/>
      <c r="C131" s="6"/>
      <c r="D131" s="6"/>
      <c r="E131" s="292"/>
      <c r="F131" s="292"/>
      <c r="G131" s="32"/>
      <c r="H131" s="285"/>
      <c r="J131" s="6"/>
      <c r="K131" s="6"/>
    </row>
    <row r="132" spans="1:11" s="8" customFormat="1" x14ac:dyDescent="0.3">
      <c r="A132" s="6"/>
      <c r="B132" s="6"/>
      <c r="C132" s="6"/>
      <c r="D132" s="6"/>
      <c r="E132" s="292"/>
      <c r="F132" s="292"/>
      <c r="G132" s="32"/>
      <c r="H132" s="285"/>
      <c r="J132" s="6"/>
      <c r="K132" s="6"/>
    </row>
    <row r="133" spans="1:11" s="8" customFormat="1" x14ac:dyDescent="0.3">
      <c r="A133" s="6"/>
      <c r="B133" s="6"/>
      <c r="C133" s="6"/>
      <c r="D133" s="6"/>
      <c r="E133" s="292"/>
      <c r="F133" s="292"/>
      <c r="G133" s="32"/>
      <c r="H133" s="285"/>
      <c r="J133" s="6"/>
      <c r="K133" s="6"/>
    </row>
    <row r="134" spans="1:11" s="8" customFormat="1" x14ac:dyDescent="0.3">
      <c r="A134" s="6"/>
      <c r="B134" s="6"/>
      <c r="C134" s="6"/>
      <c r="D134" s="6"/>
      <c r="E134" s="292"/>
      <c r="F134" s="292"/>
      <c r="G134" s="32"/>
      <c r="H134" s="285"/>
      <c r="J134" s="6"/>
      <c r="K134" s="6"/>
    </row>
    <row r="135" spans="1:11" s="8" customFormat="1" x14ac:dyDescent="0.3">
      <c r="A135" s="6"/>
      <c r="B135" s="6"/>
      <c r="C135" s="6"/>
      <c r="D135" s="6"/>
      <c r="E135" s="292"/>
      <c r="F135" s="292"/>
      <c r="G135" s="32"/>
      <c r="H135" s="285"/>
      <c r="J135" s="6"/>
      <c r="K135" s="6"/>
    </row>
    <row r="136" spans="1:11" s="8" customFormat="1" x14ac:dyDescent="0.3">
      <c r="A136" s="6"/>
      <c r="B136" s="6"/>
      <c r="C136" s="6"/>
      <c r="D136" s="6"/>
      <c r="E136" s="292"/>
      <c r="F136" s="292"/>
      <c r="G136" s="32"/>
      <c r="H136" s="285"/>
      <c r="J136" s="6"/>
      <c r="K136" s="6"/>
    </row>
    <row r="137" spans="1:11" s="8" customFormat="1" x14ac:dyDescent="0.3">
      <c r="A137" s="6"/>
      <c r="B137" s="6"/>
      <c r="C137" s="6"/>
      <c r="D137" s="6"/>
      <c r="E137" s="292"/>
      <c r="F137" s="292"/>
      <c r="G137" s="32"/>
      <c r="H137" s="285"/>
      <c r="J137" s="6"/>
      <c r="K137" s="6"/>
    </row>
    <row r="138" spans="1:11" s="8" customFormat="1" x14ac:dyDescent="0.3">
      <c r="A138" s="6"/>
      <c r="B138" s="6"/>
      <c r="C138" s="6"/>
      <c r="D138" s="6"/>
      <c r="E138" s="292"/>
      <c r="F138" s="292"/>
      <c r="G138" s="32"/>
      <c r="H138" s="285"/>
      <c r="J138" s="6"/>
      <c r="K138" s="6"/>
    </row>
    <row r="139" spans="1:11" s="8" customFormat="1" x14ac:dyDescent="0.3">
      <c r="A139" s="6"/>
      <c r="B139" s="6"/>
      <c r="C139" s="6"/>
      <c r="D139" s="6"/>
      <c r="E139" s="292"/>
      <c r="F139" s="292"/>
      <c r="G139" s="32"/>
      <c r="H139" s="285"/>
      <c r="J139" s="6"/>
      <c r="K139" s="6"/>
    </row>
    <row r="140" spans="1:11" s="8" customFormat="1" x14ac:dyDescent="0.3">
      <c r="A140" s="6"/>
      <c r="B140" s="6"/>
      <c r="C140" s="6"/>
      <c r="D140" s="6"/>
      <c r="E140" s="292"/>
      <c r="F140" s="292"/>
      <c r="G140" s="32"/>
      <c r="H140" s="285"/>
      <c r="J140" s="6"/>
      <c r="K140" s="6"/>
    </row>
    <row r="141" spans="1:11" s="8" customFormat="1" x14ac:dyDescent="0.3">
      <c r="A141" s="6"/>
      <c r="B141" s="6"/>
      <c r="C141" s="6"/>
      <c r="D141" s="6"/>
      <c r="E141" s="292"/>
      <c r="F141" s="292"/>
      <c r="G141" s="32"/>
      <c r="H141" s="285"/>
      <c r="J141" s="6"/>
      <c r="K141" s="6"/>
    </row>
    <row r="142" spans="1:11" s="8" customFormat="1" x14ac:dyDescent="0.3">
      <c r="A142" s="6"/>
      <c r="B142" s="6"/>
      <c r="C142" s="6"/>
      <c r="D142" s="6"/>
      <c r="E142" s="292"/>
      <c r="F142" s="292"/>
      <c r="G142" s="32"/>
      <c r="H142" s="285"/>
      <c r="J142" s="6"/>
      <c r="K142" s="6"/>
    </row>
    <row r="143" spans="1:11" s="8" customFormat="1" x14ac:dyDescent="0.3">
      <c r="A143" s="6"/>
      <c r="B143" s="6"/>
      <c r="C143" s="6"/>
      <c r="D143" s="6"/>
      <c r="E143" s="292"/>
      <c r="F143" s="292"/>
      <c r="G143" s="32"/>
      <c r="H143" s="285"/>
      <c r="J143" s="6"/>
      <c r="K143" s="6"/>
    </row>
    <row r="144" spans="1:11" s="8" customFormat="1" x14ac:dyDescent="0.3">
      <c r="A144" s="6"/>
      <c r="B144" s="6"/>
      <c r="C144" s="6"/>
      <c r="D144" s="6"/>
      <c r="E144" s="292"/>
      <c r="F144" s="292"/>
      <c r="G144" s="32"/>
      <c r="H144" s="285"/>
      <c r="J144" s="6"/>
      <c r="K144" s="6"/>
    </row>
    <row r="145" spans="1:11" s="8" customFormat="1" x14ac:dyDescent="0.3">
      <c r="A145" s="6"/>
      <c r="B145" s="6"/>
      <c r="C145" s="6"/>
      <c r="D145" s="6"/>
      <c r="E145" s="292"/>
      <c r="F145" s="292"/>
      <c r="G145" s="32"/>
      <c r="H145" s="285"/>
      <c r="J145" s="6"/>
      <c r="K145" s="6"/>
    </row>
    <row r="146" spans="1:11" s="8" customFormat="1" x14ac:dyDescent="0.3">
      <c r="A146" s="6"/>
      <c r="B146" s="6"/>
      <c r="C146" s="6"/>
      <c r="D146" s="6"/>
      <c r="E146" s="292"/>
      <c r="F146" s="292"/>
      <c r="G146" s="32"/>
      <c r="H146" s="285"/>
      <c r="J146" s="6"/>
      <c r="K146" s="6"/>
    </row>
    <row r="147" spans="1:11" s="8" customFormat="1" x14ac:dyDescent="0.3">
      <c r="A147" s="6"/>
      <c r="B147" s="6"/>
      <c r="C147" s="6"/>
      <c r="D147" s="6"/>
      <c r="E147" s="292"/>
      <c r="F147" s="292"/>
      <c r="G147" s="32"/>
      <c r="H147" s="285"/>
      <c r="J147" s="6"/>
      <c r="K147" s="6"/>
    </row>
    <row r="148" spans="1:11" s="8" customFormat="1" x14ac:dyDescent="0.3">
      <c r="A148" s="6"/>
      <c r="B148" s="6"/>
      <c r="C148" s="6"/>
      <c r="D148" s="6"/>
      <c r="E148" s="292"/>
      <c r="F148" s="292"/>
      <c r="G148" s="32"/>
      <c r="H148" s="285"/>
      <c r="J148" s="6"/>
      <c r="K148" s="6"/>
    </row>
    <row r="149" spans="1:11" s="8" customFormat="1" x14ac:dyDescent="0.3">
      <c r="A149" s="6"/>
      <c r="B149" s="6"/>
      <c r="C149" s="6"/>
      <c r="D149" s="6"/>
      <c r="E149" s="292"/>
      <c r="F149" s="292"/>
      <c r="G149" s="32"/>
      <c r="H149" s="285"/>
      <c r="J149" s="6"/>
      <c r="K149" s="6"/>
    </row>
    <row r="150" spans="1:11" s="8" customFormat="1" x14ac:dyDescent="0.3">
      <c r="A150" s="6"/>
      <c r="B150" s="6"/>
      <c r="C150" s="6"/>
      <c r="D150" s="6"/>
      <c r="E150" s="292"/>
      <c r="F150" s="292"/>
      <c r="G150" s="32"/>
      <c r="H150" s="285"/>
      <c r="J150" s="6"/>
      <c r="K150" s="6"/>
    </row>
    <row r="151" spans="1:11" s="8" customFormat="1" x14ac:dyDescent="0.3">
      <c r="A151" s="6"/>
      <c r="B151" s="6"/>
      <c r="C151" s="6"/>
      <c r="D151" s="6"/>
      <c r="E151" s="292"/>
      <c r="F151" s="292"/>
      <c r="G151" s="32"/>
      <c r="H151" s="285"/>
      <c r="J151" s="6"/>
      <c r="K151" s="6"/>
    </row>
    <row r="152" spans="1:11" s="8" customFormat="1" x14ac:dyDescent="0.3">
      <c r="A152" s="6"/>
      <c r="B152" s="6"/>
      <c r="C152" s="6"/>
      <c r="D152" s="6"/>
      <c r="E152" s="292"/>
      <c r="F152" s="292"/>
      <c r="G152" s="32"/>
      <c r="H152" s="285"/>
      <c r="J152" s="6"/>
      <c r="K152" s="6"/>
    </row>
    <row r="153" spans="1:11" s="8" customFormat="1" x14ac:dyDescent="0.3">
      <c r="A153" s="6"/>
      <c r="B153" s="6"/>
      <c r="C153" s="6"/>
      <c r="D153" s="6"/>
      <c r="E153" s="292"/>
      <c r="F153" s="292"/>
      <c r="G153" s="32"/>
      <c r="H153" s="285"/>
      <c r="J153" s="6"/>
      <c r="K153" s="6"/>
    </row>
    <row r="154" spans="1:11" s="8" customFormat="1" x14ac:dyDescent="0.3">
      <c r="A154" s="6"/>
      <c r="B154" s="6"/>
      <c r="C154" s="6"/>
      <c r="D154" s="6"/>
      <c r="E154" s="292"/>
      <c r="F154" s="292"/>
      <c r="G154" s="32"/>
      <c r="H154" s="285"/>
      <c r="J154" s="6"/>
      <c r="K154" s="6"/>
    </row>
    <row r="155" spans="1:11" s="8" customFormat="1" x14ac:dyDescent="0.3">
      <c r="A155" s="6"/>
      <c r="B155" s="6"/>
      <c r="C155" s="6"/>
      <c r="D155" s="6"/>
      <c r="E155" s="292"/>
      <c r="F155" s="292"/>
      <c r="G155" s="32"/>
      <c r="H155" s="285"/>
      <c r="J155" s="6"/>
      <c r="K155" s="6"/>
    </row>
    <row r="156" spans="1:11" s="8" customFormat="1" x14ac:dyDescent="0.3">
      <c r="A156" s="6"/>
      <c r="B156" s="6"/>
      <c r="C156" s="6"/>
      <c r="D156" s="6"/>
      <c r="E156" s="292"/>
      <c r="F156" s="292"/>
      <c r="G156" s="32"/>
      <c r="H156" s="285"/>
      <c r="J156" s="6"/>
      <c r="K156" s="6"/>
    </row>
    <row r="157" spans="1:11" s="8" customFormat="1" x14ac:dyDescent="0.3">
      <c r="A157" s="6"/>
      <c r="B157" s="6"/>
      <c r="C157" s="6"/>
      <c r="D157" s="6"/>
      <c r="E157" s="292"/>
      <c r="F157" s="292"/>
      <c r="G157" s="32"/>
      <c r="H157" s="285"/>
      <c r="J157" s="6"/>
      <c r="K157" s="6"/>
    </row>
    <row r="158" spans="1:11" s="8" customFormat="1" x14ac:dyDescent="0.3">
      <c r="A158" s="6"/>
      <c r="B158" s="6"/>
      <c r="C158" s="6"/>
      <c r="D158" s="6"/>
      <c r="E158" s="292"/>
      <c r="F158" s="292"/>
      <c r="G158" s="32"/>
      <c r="H158" s="285"/>
      <c r="J158" s="6"/>
      <c r="K158" s="6"/>
    </row>
    <row r="159" spans="1:11" s="8" customFormat="1" x14ac:dyDescent="0.3">
      <c r="A159" s="6"/>
      <c r="B159" s="6"/>
      <c r="C159" s="6"/>
      <c r="D159" s="6"/>
      <c r="E159" s="292"/>
      <c r="F159" s="292"/>
      <c r="G159" s="32"/>
      <c r="H159" s="285"/>
      <c r="J159" s="6"/>
      <c r="K159" s="6"/>
    </row>
    <row r="160" spans="1:11" s="8" customFormat="1" x14ac:dyDescent="0.3">
      <c r="A160" s="6"/>
      <c r="B160" s="6"/>
      <c r="C160" s="6"/>
      <c r="D160" s="6"/>
      <c r="E160" s="292"/>
      <c r="F160" s="292"/>
      <c r="G160" s="32"/>
      <c r="H160" s="285"/>
      <c r="J160" s="6"/>
      <c r="K160" s="6"/>
    </row>
    <row r="161" spans="1:11" s="8" customFormat="1" x14ac:dyDescent="0.3">
      <c r="A161" s="6"/>
      <c r="B161" s="6"/>
      <c r="C161" s="6"/>
      <c r="D161" s="6"/>
      <c r="E161" s="292"/>
      <c r="F161" s="292"/>
      <c r="G161" s="32"/>
      <c r="H161" s="285"/>
      <c r="J161" s="6"/>
      <c r="K161" s="6"/>
    </row>
    <row r="162" spans="1:11" s="8" customFormat="1" x14ac:dyDescent="0.3">
      <c r="A162" s="6"/>
      <c r="B162" s="6"/>
      <c r="C162" s="6"/>
      <c r="D162" s="6"/>
      <c r="E162" s="292"/>
      <c r="F162" s="292"/>
      <c r="G162" s="32"/>
      <c r="H162" s="285"/>
      <c r="J162" s="6"/>
      <c r="K162" s="6"/>
    </row>
    <row r="163" spans="1:11" s="8" customFormat="1" x14ac:dyDescent="0.3">
      <c r="A163" s="6"/>
      <c r="B163" s="6"/>
      <c r="C163" s="6"/>
      <c r="D163" s="6"/>
      <c r="E163" s="292"/>
      <c r="F163" s="292"/>
      <c r="G163" s="32"/>
      <c r="H163" s="285"/>
      <c r="J163" s="6"/>
      <c r="K163" s="6"/>
    </row>
    <row r="164" spans="1:11" s="8" customFormat="1" x14ac:dyDescent="0.3">
      <c r="A164" s="6"/>
      <c r="B164" s="6"/>
      <c r="C164" s="6"/>
      <c r="D164" s="6"/>
      <c r="E164" s="292"/>
      <c r="F164" s="292"/>
      <c r="G164" s="32"/>
      <c r="H164" s="285"/>
      <c r="J164" s="6"/>
      <c r="K164" s="6"/>
    </row>
    <row r="165" spans="1:11" s="8" customFormat="1" x14ac:dyDescent="0.3">
      <c r="A165" s="6"/>
      <c r="B165" s="6"/>
      <c r="C165" s="6"/>
      <c r="D165" s="6"/>
      <c r="E165" s="292"/>
      <c r="F165" s="292"/>
      <c r="G165" s="32"/>
      <c r="H165" s="285"/>
      <c r="J165" s="6"/>
      <c r="K165" s="6"/>
    </row>
    <row r="166" spans="1:11" s="8" customFormat="1" x14ac:dyDescent="0.3">
      <c r="A166" s="6"/>
      <c r="B166" s="6"/>
      <c r="C166" s="6"/>
      <c r="D166" s="6"/>
      <c r="E166" s="292"/>
      <c r="F166" s="292"/>
      <c r="G166" s="32"/>
      <c r="H166" s="285"/>
      <c r="J166" s="6"/>
      <c r="K166" s="6"/>
    </row>
    <row r="167" spans="1:11" s="8" customFormat="1" x14ac:dyDescent="0.3">
      <c r="A167" s="6"/>
      <c r="B167" s="6"/>
      <c r="C167" s="6"/>
      <c r="D167" s="6"/>
      <c r="E167" s="292"/>
      <c r="F167" s="292"/>
      <c r="G167" s="32"/>
      <c r="H167" s="285"/>
      <c r="J167" s="6"/>
      <c r="K167" s="6"/>
    </row>
    <row r="168" spans="1:11" s="8" customFormat="1" x14ac:dyDescent="0.3">
      <c r="A168" s="6"/>
      <c r="B168" s="6"/>
      <c r="C168" s="6"/>
      <c r="D168" s="6"/>
      <c r="E168" s="292"/>
      <c r="F168" s="292"/>
      <c r="G168" s="32"/>
      <c r="H168" s="285"/>
      <c r="J168" s="6"/>
      <c r="K168" s="6"/>
    </row>
    <row r="169" spans="1:11" s="8" customFormat="1" x14ac:dyDescent="0.3">
      <c r="A169" s="6"/>
      <c r="B169" s="6"/>
      <c r="C169" s="6"/>
      <c r="D169" s="6"/>
      <c r="E169" s="292"/>
      <c r="F169" s="292"/>
      <c r="G169" s="32"/>
      <c r="H169" s="285"/>
      <c r="J169" s="6"/>
      <c r="K169" s="6"/>
    </row>
    <row r="170" spans="1:11" s="8" customFormat="1" x14ac:dyDescent="0.3">
      <c r="A170" s="6"/>
      <c r="B170" s="6"/>
      <c r="C170" s="6"/>
      <c r="D170" s="6"/>
      <c r="E170" s="292"/>
      <c r="F170" s="292"/>
      <c r="G170" s="32"/>
      <c r="H170" s="285"/>
      <c r="J170" s="6"/>
      <c r="K170" s="6"/>
    </row>
    <row r="171" spans="1:11" s="8" customFormat="1" x14ac:dyDescent="0.3">
      <c r="A171" s="6"/>
      <c r="B171" s="6"/>
      <c r="C171" s="6"/>
      <c r="D171" s="6"/>
      <c r="E171" s="292"/>
      <c r="F171" s="292"/>
      <c r="G171" s="32"/>
      <c r="H171" s="285"/>
      <c r="J171" s="6"/>
      <c r="K171" s="6"/>
    </row>
    <row r="172" spans="1:11" s="8" customFormat="1" x14ac:dyDescent="0.3">
      <c r="A172" s="6"/>
      <c r="B172" s="6"/>
      <c r="C172" s="6"/>
      <c r="D172" s="6"/>
      <c r="E172" s="292"/>
      <c r="F172" s="292"/>
      <c r="G172" s="32"/>
      <c r="H172" s="285"/>
      <c r="J172" s="6"/>
      <c r="K172" s="6"/>
    </row>
    <row r="173" spans="1:11" s="8" customFormat="1" x14ac:dyDescent="0.3">
      <c r="A173" s="6"/>
      <c r="B173" s="6"/>
      <c r="C173" s="6"/>
      <c r="D173" s="6"/>
      <c r="E173" s="292"/>
      <c r="F173" s="292"/>
      <c r="G173" s="32"/>
      <c r="H173" s="285"/>
      <c r="J173" s="6"/>
      <c r="K173" s="6"/>
    </row>
    <row r="174" spans="1:11" s="8" customFormat="1" x14ac:dyDescent="0.3">
      <c r="A174" s="6"/>
      <c r="B174" s="6"/>
      <c r="C174" s="6"/>
      <c r="D174" s="6"/>
      <c r="E174" s="292"/>
      <c r="F174" s="292"/>
      <c r="G174" s="32"/>
      <c r="H174" s="285"/>
      <c r="J174" s="6"/>
      <c r="K174" s="6"/>
    </row>
    <row r="175" spans="1:11" s="8" customFormat="1" x14ac:dyDescent="0.3">
      <c r="A175" s="6"/>
      <c r="B175" s="6"/>
      <c r="C175" s="6"/>
      <c r="D175" s="6"/>
      <c r="E175" s="292"/>
      <c r="F175" s="292"/>
      <c r="G175" s="32"/>
      <c r="H175" s="285"/>
      <c r="J175" s="6"/>
      <c r="K175" s="6"/>
    </row>
    <row r="176" spans="1:11" s="8" customFormat="1" x14ac:dyDescent="0.3">
      <c r="A176" s="6"/>
      <c r="B176" s="6"/>
      <c r="C176" s="6"/>
      <c r="D176" s="6"/>
      <c r="E176" s="292"/>
      <c r="F176" s="292"/>
      <c r="G176" s="32"/>
      <c r="H176" s="285"/>
      <c r="J176" s="6"/>
      <c r="K176" s="6"/>
    </row>
    <row r="177" spans="1:11" s="8" customFormat="1" x14ac:dyDescent="0.3">
      <c r="A177" s="6"/>
      <c r="B177" s="6"/>
      <c r="C177" s="6"/>
      <c r="D177" s="6"/>
      <c r="E177" s="292"/>
      <c r="F177" s="292"/>
      <c r="G177" s="32"/>
      <c r="H177" s="285"/>
      <c r="J177" s="6"/>
      <c r="K177" s="6"/>
    </row>
    <row r="178" spans="1:11" s="8" customFormat="1" x14ac:dyDescent="0.3">
      <c r="A178" s="6"/>
      <c r="B178" s="6"/>
      <c r="C178" s="6"/>
      <c r="D178" s="6"/>
      <c r="E178" s="292"/>
      <c r="F178" s="292"/>
      <c r="G178" s="32"/>
      <c r="H178" s="285"/>
      <c r="J178" s="6"/>
      <c r="K178" s="6"/>
    </row>
    <row r="179" spans="1:11" s="8" customFormat="1" x14ac:dyDescent="0.3">
      <c r="A179" s="6"/>
      <c r="B179" s="6"/>
      <c r="C179" s="6"/>
      <c r="D179" s="6"/>
      <c r="E179" s="292"/>
      <c r="F179" s="292"/>
      <c r="G179" s="32"/>
      <c r="H179" s="285"/>
      <c r="J179" s="6"/>
      <c r="K179" s="6"/>
    </row>
    <row r="180" spans="1:11" s="8" customFormat="1" x14ac:dyDescent="0.3">
      <c r="A180" s="6"/>
      <c r="B180" s="6"/>
      <c r="C180" s="6"/>
      <c r="D180" s="6"/>
      <c r="E180" s="292"/>
      <c r="F180" s="292"/>
      <c r="G180" s="32"/>
      <c r="H180" s="285"/>
      <c r="J180" s="6"/>
      <c r="K180" s="6"/>
    </row>
    <row r="181" spans="1:11" s="8" customFormat="1" x14ac:dyDescent="0.3">
      <c r="A181" s="6"/>
      <c r="B181" s="6"/>
      <c r="C181" s="6"/>
      <c r="D181" s="6"/>
      <c r="E181" s="292"/>
      <c r="F181" s="292"/>
      <c r="G181" s="32"/>
      <c r="H181" s="285"/>
      <c r="J181" s="6"/>
      <c r="K181" s="6"/>
    </row>
    <row r="182" spans="1:11" s="8" customFormat="1" x14ac:dyDescent="0.3">
      <c r="A182" s="6"/>
      <c r="B182" s="6"/>
      <c r="C182" s="6"/>
      <c r="D182" s="6"/>
      <c r="E182" s="292"/>
      <c r="F182" s="292"/>
      <c r="G182" s="32"/>
      <c r="H182" s="285"/>
      <c r="J182" s="6"/>
      <c r="K182" s="6"/>
    </row>
    <row r="183" spans="1:11" s="8" customFormat="1" x14ac:dyDescent="0.3">
      <c r="A183" s="6"/>
      <c r="B183" s="6"/>
      <c r="C183" s="6"/>
      <c r="D183" s="6"/>
      <c r="E183" s="292"/>
      <c r="F183" s="292"/>
      <c r="G183" s="32"/>
      <c r="H183" s="285"/>
      <c r="J183" s="6"/>
      <c r="K183" s="6"/>
    </row>
    <row r="184" spans="1:11" s="8" customFormat="1" x14ac:dyDescent="0.3">
      <c r="A184" s="6"/>
      <c r="B184" s="6"/>
      <c r="C184" s="6"/>
      <c r="D184" s="6"/>
      <c r="E184" s="292"/>
      <c r="F184" s="292"/>
      <c r="G184" s="32"/>
      <c r="H184" s="285"/>
      <c r="J184" s="6"/>
      <c r="K184" s="6"/>
    </row>
    <row r="185" spans="1:11" s="8" customFormat="1" x14ac:dyDescent="0.3">
      <c r="A185" s="6"/>
      <c r="B185" s="6"/>
      <c r="C185" s="6"/>
      <c r="D185" s="6"/>
      <c r="E185" s="292"/>
      <c r="F185" s="292"/>
      <c r="G185" s="32"/>
      <c r="H185" s="285"/>
      <c r="J185" s="6"/>
      <c r="K185" s="6"/>
    </row>
    <row r="186" spans="1:11" s="8" customFormat="1" x14ac:dyDescent="0.3">
      <c r="A186" s="6"/>
      <c r="B186" s="6"/>
      <c r="C186" s="6"/>
      <c r="D186" s="6"/>
      <c r="E186" s="292"/>
      <c r="F186" s="292"/>
      <c r="G186" s="32"/>
      <c r="H186" s="285"/>
      <c r="J186" s="6"/>
      <c r="K186" s="6"/>
    </row>
    <row r="187" spans="1:11" s="8" customFormat="1" x14ac:dyDescent="0.3">
      <c r="A187" s="6"/>
      <c r="B187" s="6"/>
      <c r="C187" s="6"/>
      <c r="D187" s="6"/>
      <c r="E187" s="292"/>
      <c r="F187" s="292"/>
      <c r="G187" s="32"/>
      <c r="H187" s="285"/>
      <c r="J187" s="6"/>
      <c r="K187" s="6"/>
    </row>
    <row r="188" spans="1:11" s="8" customFormat="1" x14ac:dyDescent="0.3">
      <c r="A188" s="6"/>
      <c r="B188" s="6"/>
      <c r="C188" s="6"/>
      <c r="D188" s="6"/>
      <c r="E188" s="292"/>
      <c r="F188" s="292"/>
      <c r="G188" s="32"/>
      <c r="H188" s="285"/>
      <c r="J188" s="6"/>
      <c r="K188" s="6"/>
    </row>
    <row r="189" spans="1:11" s="8" customFormat="1" x14ac:dyDescent="0.3">
      <c r="A189" s="6"/>
      <c r="B189" s="6"/>
      <c r="C189" s="6"/>
      <c r="D189" s="6"/>
      <c r="E189" s="292"/>
      <c r="F189" s="292"/>
      <c r="G189" s="32"/>
      <c r="H189" s="285"/>
      <c r="J189" s="6"/>
      <c r="K189" s="6"/>
    </row>
    <row r="190" spans="1:11" s="8" customFormat="1" x14ac:dyDescent="0.3">
      <c r="A190" s="6"/>
      <c r="B190" s="6"/>
      <c r="C190" s="6"/>
      <c r="D190" s="6"/>
      <c r="E190" s="292"/>
      <c r="F190" s="292"/>
      <c r="G190" s="32"/>
      <c r="H190" s="285"/>
      <c r="J190" s="6"/>
      <c r="K190" s="6"/>
    </row>
    <row r="191" spans="1:11" s="8" customFormat="1" x14ac:dyDescent="0.3">
      <c r="A191" s="6"/>
      <c r="B191" s="6"/>
      <c r="C191" s="6"/>
      <c r="D191" s="6"/>
      <c r="E191" s="292"/>
      <c r="F191" s="292"/>
      <c r="G191" s="32"/>
      <c r="H191" s="285"/>
      <c r="J191" s="6"/>
      <c r="K191" s="6"/>
    </row>
    <row r="192" spans="1:11" s="8" customFormat="1" x14ac:dyDescent="0.3">
      <c r="A192" s="6"/>
      <c r="B192" s="6"/>
      <c r="C192" s="6"/>
      <c r="D192" s="6"/>
      <c r="E192" s="292"/>
      <c r="F192" s="292"/>
      <c r="G192" s="32"/>
      <c r="H192" s="285"/>
      <c r="J192" s="6"/>
      <c r="K192" s="6"/>
    </row>
    <row r="193" spans="1:11" s="8" customFormat="1" x14ac:dyDescent="0.3">
      <c r="A193" s="6"/>
      <c r="B193" s="6"/>
      <c r="C193" s="6"/>
      <c r="D193" s="6"/>
      <c r="E193" s="292"/>
      <c r="F193" s="292"/>
      <c r="G193" s="32"/>
      <c r="H193" s="285"/>
      <c r="J193" s="6"/>
      <c r="K193" s="6"/>
    </row>
    <row r="194" spans="1:11" s="8" customFormat="1" x14ac:dyDescent="0.3">
      <c r="A194" s="6"/>
      <c r="B194" s="6"/>
      <c r="C194" s="6"/>
      <c r="D194" s="6"/>
      <c r="E194" s="292"/>
      <c r="F194" s="292"/>
      <c r="G194" s="32"/>
      <c r="H194" s="285"/>
      <c r="J194" s="6"/>
      <c r="K194" s="6"/>
    </row>
    <row r="195" spans="1:11" s="8" customFormat="1" x14ac:dyDescent="0.3">
      <c r="A195" s="6"/>
      <c r="B195" s="6"/>
      <c r="C195" s="6"/>
      <c r="D195" s="6"/>
      <c r="E195" s="292"/>
      <c r="F195" s="292"/>
      <c r="G195" s="32"/>
      <c r="H195" s="285"/>
      <c r="J195" s="6"/>
      <c r="K195" s="6"/>
    </row>
    <row r="196" spans="1:11" s="8" customFormat="1" x14ac:dyDescent="0.3">
      <c r="A196" s="6"/>
      <c r="B196" s="6"/>
      <c r="C196" s="6"/>
      <c r="D196" s="6"/>
      <c r="E196" s="292"/>
      <c r="F196" s="292"/>
      <c r="G196" s="32"/>
      <c r="H196" s="285"/>
      <c r="J196" s="6"/>
      <c r="K196" s="6"/>
    </row>
    <row r="197" spans="1:11" s="8" customFormat="1" x14ac:dyDescent="0.3">
      <c r="A197" s="6"/>
      <c r="B197" s="6"/>
      <c r="C197" s="6"/>
      <c r="D197" s="6"/>
      <c r="E197" s="292"/>
      <c r="F197" s="292"/>
      <c r="G197" s="32"/>
      <c r="H197" s="285"/>
      <c r="J197" s="6"/>
      <c r="K197" s="6"/>
    </row>
    <row r="198" spans="1:11" s="8" customFormat="1" x14ac:dyDescent="0.3">
      <c r="A198" s="6"/>
      <c r="B198" s="6"/>
      <c r="C198" s="6"/>
      <c r="D198" s="6"/>
      <c r="E198" s="292"/>
      <c r="F198" s="292"/>
      <c r="G198" s="32"/>
      <c r="H198" s="285"/>
      <c r="J198" s="6"/>
      <c r="K198" s="6"/>
    </row>
    <row r="199" spans="1:11" s="8" customFormat="1" x14ac:dyDescent="0.3">
      <c r="A199" s="6"/>
      <c r="B199" s="6"/>
      <c r="C199" s="6"/>
      <c r="D199" s="6"/>
      <c r="E199" s="292"/>
      <c r="F199" s="292"/>
      <c r="G199" s="32"/>
      <c r="H199" s="285"/>
      <c r="J199" s="6"/>
      <c r="K199" s="6"/>
    </row>
    <row r="200" spans="1:11" s="8" customFormat="1" x14ac:dyDescent="0.3">
      <c r="A200" s="6"/>
      <c r="B200" s="6"/>
      <c r="C200" s="6"/>
      <c r="D200" s="6"/>
      <c r="E200" s="292"/>
      <c r="F200" s="292"/>
      <c r="G200" s="32"/>
      <c r="H200" s="285"/>
      <c r="J200" s="6"/>
      <c r="K200" s="6"/>
    </row>
    <row r="201" spans="1:11" s="8" customFormat="1" x14ac:dyDescent="0.3">
      <c r="A201" s="6"/>
      <c r="B201" s="6"/>
      <c r="C201" s="6"/>
      <c r="D201" s="6"/>
      <c r="E201" s="292"/>
      <c r="F201" s="292"/>
      <c r="G201" s="32"/>
      <c r="H201" s="285"/>
      <c r="J201" s="6"/>
      <c r="K201" s="6"/>
    </row>
    <row r="202" spans="1:11" s="8" customFormat="1" x14ac:dyDescent="0.3">
      <c r="A202" s="6"/>
      <c r="B202" s="6"/>
      <c r="C202" s="6"/>
      <c r="D202" s="6"/>
      <c r="E202" s="292"/>
      <c r="F202" s="292"/>
      <c r="G202" s="32"/>
      <c r="H202" s="285"/>
      <c r="J202" s="6"/>
      <c r="K202" s="6"/>
    </row>
    <row r="203" spans="1:11" s="8" customFormat="1" x14ac:dyDescent="0.3">
      <c r="A203" s="6"/>
      <c r="B203" s="6"/>
      <c r="C203" s="6"/>
      <c r="D203" s="6"/>
      <c r="E203" s="292"/>
      <c r="F203" s="292"/>
      <c r="G203" s="32"/>
      <c r="H203" s="285"/>
      <c r="J203" s="6"/>
      <c r="K203" s="6"/>
    </row>
    <row r="204" spans="1:11" s="8" customFormat="1" x14ac:dyDescent="0.3">
      <c r="A204" s="6"/>
      <c r="B204" s="6"/>
      <c r="C204" s="6"/>
      <c r="D204" s="6"/>
      <c r="E204" s="292"/>
      <c r="F204" s="292"/>
      <c r="G204" s="32"/>
      <c r="H204" s="32"/>
      <c r="J204" s="6"/>
      <c r="K204" s="6"/>
    </row>
    <row r="205" spans="1:11" s="8" customFormat="1" x14ac:dyDescent="0.3">
      <c r="A205" s="6"/>
      <c r="B205" s="6"/>
      <c r="C205" s="6"/>
      <c r="D205" s="6"/>
      <c r="E205" s="292"/>
      <c r="F205" s="292"/>
      <c r="G205" s="32"/>
      <c r="H205" s="32"/>
      <c r="J205" s="6"/>
      <c r="K205" s="6"/>
    </row>
    <row r="206" spans="1:11" s="8" customFormat="1" x14ac:dyDescent="0.3">
      <c r="A206" s="6"/>
      <c r="B206" s="6"/>
      <c r="C206" s="6"/>
      <c r="D206" s="6"/>
      <c r="E206" s="292"/>
      <c r="F206" s="292"/>
      <c r="G206" s="32"/>
      <c r="H206" s="32"/>
      <c r="J206" s="6"/>
      <c r="K206" s="6"/>
    </row>
    <row r="207" spans="1:11" s="8" customFormat="1" x14ac:dyDescent="0.3">
      <c r="A207" s="6"/>
      <c r="B207" s="6"/>
      <c r="C207" s="6"/>
      <c r="D207" s="6"/>
      <c r="E207" s="292"/>
      <c r="F207" s="292"/>
      <c r="G207" s="32"/>
      <c r="H207" s="32"/>
      <c r="J207" s="6"/>
      <c r="K207" s="6"/>
    </row>
    <row r="208" spans="1:11" s="8" customFormat="1" x14ac:dyDescent="0.3">
      <c r="A208" s="6"/>
      <c r="B208" s="6"/>
      <c r="C208" s="6"/>
      <c r="D208" s="6"/>
      <c r="E208" s="292"/>
      <c r="F208" s="292"/>
      <c r="G208" s="32"/>
      <c r="H208" s="32"/>
      <c r="J208" s="6"/>
      <c r="K208" s="6"/>
    </row>
    <row r="209" spans="1:11" s="8" customFormat="1" x14ac:dyDescent="0.3">
      <c r="A209" s="6"/>
      <c r="B209" s="6"/>
      <c r="C209" s="6"/>
      <c r="D209" s="6"/>
      <c r="E209" s="292"/>
      <c r="F209" s="292"/>
      <c r="G209" s="32"/>
      <c r="H209" s="32"/>
      <c r="J209" s="6"/>
      <c r="K209" s="6"/>
    </row>
    <row r="210" spans="1:11" s="8" customFormat="1" x14ac:dyDescent="0.3">
      <c r="A210" s="6"/>
      <c r="B210" s="6"/>
      <c r="C210" s="6"/>
      <c r="D210" s="6"/>
      <c r="E210" s="292"/>
      <c r="F210" s="292"/>
      <c r="G210" s="32"/>
      <c r="H210" s="32"/>
      <c r="J210" s="6"/>
      <c r="K210" s="6"/>
    </row>
    <row r="211" spans="1:11" s="8" customFormat="1" x14ac:dyDescent="0.3">
      <c r="A211" s="6"/>
      <c r="B211" s="6"/>
      <c r="C211" s="6"/>
      <c r="D211" s="6"/>
      <c r="E211" s="292"/>
      <c r="F211" s="292"/>
      <c r="G211" s="32"/>
      <c r="H211" s="32"/>
      <c r="J211" s="6"/>
      <c r="K211" s="6"/>
    </row>
    <row r="212" spans="1:11" s="8" customFormat="1" x14ac:dyDescent="0.3">
      <c r="A212" s="6"/>
      <c r="B212" s="6"/>
      <c r="C212" s="6"/>
      <c r="D212" s="6"/>
      <c r="E212" s="292"/>
      <c r="F212" s="292"/>
      <c r="G212" s="32"/>
      <c r="H212" s="32"/>
      <c r="J212" s="6"/>
      <c r="K212" s="6"/>
    </row>
    <row r="213" spans="1:11" s="8" customFormat="1" x14ac:dyDescent="0.3">
      <c r="A213" s="6"/>
      <c r="B213" s="6"/>
      <c r="C213" s="6"/>
      <c r="D213" s="6"/>
      <c r="E213" s="292"/>
      <c r="F213" s="292"/>
      <c r="G213" s="32"/>
      <c r="H213" s="32"/>
      <c r="J213" s="6"/>
      <c r="K213" s="6"/>
    </row>
    <row r="214" spans="1:11" s="8" customFormat="1" x14ac:dyDescent="0.3">
      <c r="A214" s="6"/>
      <c r="B214" s="6"/>
      <c r="C214" s="6"/>
      <c r="D214" s="6"/>
      <c r="E214" s="292"/>
      <c r="F214" s="292"/>
      <c r="G214" s="32"/>
      <c r="H214" s="32"/>
      <c r="J214" s="6"/>
      <c r="K214" s="6"/>
    </row>
    <row r="215" spans="1:11" s="8" customFormat="1" x14ac:dyDescent="0.3">
      <c r="A215" s="6"/>
      <c r="B215" s="6"/>
      <c r="C215" s="6"/>
      <c r="D215" s="6"/>
      <c r="E215" s="292"/>
      <c r="F215" s="292"/>
      <c r="G215" s="32"/>
      <c r="H215" s="32"/>
      <c r="J215" s="6"/>
      <c r="K215" s="6"/>
    </row>
    <row r="216" spans="1:11" s="8" customFormat="1" x14ac:dyDescent="0.3">
      <c r="A216" s="6"/>
      <c r="B216" s="6"/>
      <c r="C216" s="6"/>
      <c r="D216" s="6"/>
      <c r="E216" s="292"/>
      <c r="F216" s="292"/>
      <c r="G216" s="32"/>
      <c r="H216" s="32"/>
      <c r="J216" s="6"/>
      <c r="K216" s="6"/>
    </row>
    <row r="217" spans="1:11" s="8" customFormat="1" x14ac:dyDescent="0.3">
      <c r="A217" s="6"/>
      <c r="B217" s="6"/>
      <c r="C217" s="6"/>
      <c r="D217" s="6"/>
      <c r="E217" s="292"/>
      <c r="F217" s="292"/>
      <c r="G217" s="32"/>
      <c r="H217" s="32"/>
      <c r="J217" s="6"/>
      <c r="K217" s="6"/>
    </row>
    <row r="218" spans="1:11" s="8" customFormat="1" x14ac:dyDescent="0.3">
      <c r="A218" s="6"/>
      <c r="B218" s="6"/>
      <c r="C218" s="6"/>
      <c r="D218" s="6"/>
      <c r="E218" s="292"/>
      <c r="F218" s="292"/>
      <c r="G218" s="32"/>
      <c r="H218" s="32"/>
      <c r="J218" s="6"/>
      <c r="K218" s="6"/>
    </row>
    <row r="219" spans="1:11" s="8" customFormat="1" x14ac:dyDescent="0.3">
      <c r="A219" s="6"/>
      <c r="B219" s="6"/>
      <c r="C219" s="6"/>
      <c r="D219" s="6"/>
      <c r="E219" s="292"/>
      <c r="F219" s="292"/>
      <c r="G219" s="32"/>
      <c r="H219" s="32"/>
      <c r="J219" s="6"/>
      <c r="K219" s="6"/>
    </row>
    <row r="220" spans="1:11" s="8" customFormat="1" x14ac:dyDescent="0.3">
      <c r="A220" s="6"/>
      <c r="B220" s="6"/>
      <c r="C220" s="6"/>
      <c r="D220" s="6"/>
      <c r="E220" s="292"/>
      <c r="F220" s="292"/>
      <c r="G220" s="32"/>
      <c r="H220" s="32"/>
      <c r="J220" s="6"/>
      <c r="K220" s="6"/>
    </row>
    <row r="221" spans="1:11" s="8" customFormat="1" x14ac:dyDescent="0.3">
      <c r="A221" s="6"/>
      <c r="B221" s="6"/>
      <c r="C221" s="6"/>
      <c r="D221" s="6"/>
      <c r="E221" s="292"/>
      <c r="F221" s="292"/>
      <c r="G221" s="32"/>
      <c r="H221" s="32"/>
      <c r="J221" s="6"/>
      <c r="K221" s="6"/>
    </row>
    <row r="222" spans="1:11" s="8" customFormat="1" x14ac:dyDescent="0.3">
      <c r="A222" s="6"/>
      <c r="B222" s="6"/>
      <c r="C222" s="6"/>
      <c r="D222" s="6"/>
      <c r="E222" s="292"/>
      <c r="F222" s="292"/>
      <c r="G222" s="32"/>
      <c r="H222" s="32"/>
      <c r="J222" s="6"/>
      <c r="K222" s="6"/>
    </row>
    <row r="223" spans="1:11" s="8" customFormat="1" x14ac:dyDescent="0.3">
      <c r="A223" s="6"/>
      <c r="B223" s="6"/>
      <c r="C223" s="6"/>
      <c r="D223" s="6"/>
      <c r="E223" s="292"/>
      <c r="F223" s="292"/>
      <c r="G223" s="32"/>
      <c r="H223" s="32"/>
      <c r="J223" s="6"/>
      <c r="K223" s="6"/>
    </row>
    <row r="224" spans="1:11" s="8" customFormat="1" x14ac:dyDescent="0.3">
      <c r="A224" s="6"/>
      <c r="B224" s="6"/>
      <c r="C224" s="6"/>
      <c r="D224" s="6"/>
      <c r="E224" s="292"/>
      <c r="F224" s="292"/>
      <c r="G224" s="32"/>
      <c r="H224" s="32"/>
      <c r="J224" s="6"/>
      <c r="K224" s="6"/>
    </row>
    <row r="225" spans="1:11" s="8" customFormat="1" x14ac:dyDescent="0.3">
      <c r="A225" s="6"/>
      <c r="B225" s="6"/>
      <c r="C225" s="6"/>
      <c r="D225" s="6"/>
      <c r="E225" s="292"/>
      <c r="F225" s="292"/>
      <c r="G225" s="32"/>
      <c r="H225" s="32"/>
      <c r="J225" s="6"/>
      <c r="K225" s="6"/>
    </row>
    <row r="226" spans="1:11" s="8" customFormat="1" x14ac:dyDescent="0.3">
      <c r="A226" s="6"/>
      <c r="B226" s="6"/>
      <c r="C226" s="6"/>
      <c r="D226" s="6"/>
      <c r="E226" s="292"/>
      <c r="F226" s="292"/>
      <c r="G226" s="32"/>
      <c r="H226" s="32"/>
      <c r="J226" s="6"/>
      <c r="K226" s="6"/>
    </row>
    <row r="227" spans="1:11" s="8" customFormat="1" x14ac:dyDescent="0.3">
      <c r="A227" s="6"/>
      <c r="B227" s="6"/>
      <c r="C227" s="6"/>
      <c r="D227" s="6"/>
      <c r="E227" s="292"/>
      <c r="F227" s="292"/>
      <c r="G227" s="32"/>
      <c r="H227" s="32"/>
      <c r="J227" s="6"/>
      <c r="K227" s="6"/>
    </row>
    <row r="228" spans="1:11" s="8" customFormat="1" x14ac:dyDescent="0.3">
      <c r="A228" s="6"/>
      <c r="B228" s="6"/>
      <c r="C228" s="6"/>
      <c r="D228" s="6"/>
      <c r="E228" s="292"/>
      <c r="F228" s="292"/>
      <c r="G228" s="32"/>
      <c r="H228" s="32"/>
      <c r="J228" s="6"/>
      <c r="K228" s="6"/>
    </row>
    <row r="229" spans="1:11" s="8" customFormat="1" x14ac:dyDescent="0.3">
      <c r="A229" s="6"/>
      <c r="B229" s="6"/>
      <c r="C229" s="6"/>
      <c r="D229" s="6"/>
      <c r="E229" s="292"/>
      <c r="F229" s="292"/>
      <c r="G229" s="32"/>
      <c r="H229" s="32"/>
      <c r="J229" s="6"/>
      <c r="K229" s="6"/>
    </row>
    <row r="230" spans="1:11" s="8" customFormat="1" x14ac:dyDescent="0.3">
      <c r="A230" s="6"/>
      <c r="B230" s="6"/>
      <c r="C230" s="6"/>
      <c r="D230" s="6"/>
      <c r="E230" s="292"/>
      <c r="F230" s="292"/>
      <c r="G230" s="32"/>
      <c r="H230" s="32"/>
      <c r="J230" s="6"/>
      <c r="K230" s="6"/>
    </row>
    <row r="231" spans="1:11" s="8" customFormat="1" x14ac:dyDescent="0.3">
      <c r="A231" s="6"/>
      <c r="B231" s="6"/>
      <c r="C231" s="6"/>
      <c r="D231" s="6"/>
      <c r="E231" s="292"/>
      <c r="F231" s="292"/>
      <c r="G231" s="32"/>
      <c r="H231" s="32"/>
      <c r="J231" s="6"/>
      <c r="K231" s="6"/>
    </row>
    <row r="232" spans="1:11" s="8" customFormat="1" x14ac:dyDescent="0.3">
      <c r="A232" s="6"/>
      <c r="B232" s="6"/>
      <c r="C232" s="6"/>
      <c r="D232" s="6"/>
      <c r="E232" s="292"/>
      <c r="F232" s="292"/>
      <c r="G232" s="32"/>
      <c r="H232" s="32"/>
      <c r="J232" s="6"/>
      <c r="K232" s="6"/>
    </row>
    <row r="233" spans="1:11" s="8" customFormat="1" x14ac:dyDescent="0.3">
      <c r="A233" s="6"/>
      <c r="B233" s="6"/>
      <c r="C233" s="6"/>
      <c r="D233" s="6"/>
      <c r="E233" s="292"/>
      <c r="F233" s="292"/>
      <c r="G233" s="32"/>
      <c r="H233" s="32"/>
      <c r="J233" s="6"/>
      <c r="K233" s="6"/>
    </row>
    <row r="234" spans="1:11" s="8" customFormat="1" x14ac:dyDescent="0.3">
      <c r="A234" s="6"/>
      <c r="B234" s="6"/>
      <c r="C234" s="6"/>
      <c r="D234" s="6"/>
      <c r="E234" s="292"/>
      <c r="F234" s="292"/>
      <c r="G234" s="32"/>
      <c r="H234" s="32"/>
      <c r="J234" s="6"/>
      <c r="K234" s="6"/>
    </row>
    <row r="235" spans="1:11" s="8" customFormat="1" x14ac:dyDescent="0.3">
      <c r="A235" s="6"/>
      <c r="B235" s="6"/>
      <c r="C235" s="6"/>
      <c r="D235" s="6"/>
      <c r="E235" s="292"/>
      <c r="F235" s="292"/>
      <c r="G235" s="32"/>
      <c r="H235" s="32"/>
      <c r="J235" s="6"/>
      <c r="K235" s="6"/>
    </row>
    <row r="236" spans="1:11" s="8" customFormat="1" x14ac:dyDescent="0.3">
      <c r="A236" s="6"/>
      <c r="B236" s="6"/>
      <c r="C236" s="6"/>
      <c r="D236" s="6"/>
      <c r="E236" s="292"/>
      <c r="F236" s="292"/>
      <c r="G236" s="32"/>
      <c r="H236" s="32"/>
      <c r="J236" s="6"/>
      <c r="K236" s="6"/>
    </row>
    <row r="237" spans="1:11" s="8" customFormat="1" x14ac:dyDescent="0.3">
      <c r="A237" s="6"/>
      <c r="B237" s="6"/>
      <c r="C237" s="6"/>
      <c r="D237" s="6"/>
      <c r="E237" s="292"/>
      <c r="F237" s="292"/>
      <c r="G237" s="32"/>
      <c r="H237" s="32"/>
      <c r="J237" s="6"/>
      <c r="K237" s="6"/>
    </row>
    <row r="238" spans="1:11" s="8" customFormat="1" x14ac:dyDescent="0.3">
      <c r="A238" s="6"/>
      <c r="B238" s="6"/>
      <c r="C238" s="6"/>
      <c r="D238" s="6"/>
      <c r="E238" s="292"/>
      <c r="F238" s="292"/>
      <c r="G238" s="32"/>
      <c r="H238" s="32"/>
      <c r="J238" s="6"/>
      <c r="K238" s="6"/>
    </row>
    <row r="239" spans="1:11" s="8" customFormat="1" x14ac:dyDescent="0.3">
      <c r="A239" s="6"/>
      <c r="B239" s="6"/>
      <c r="C239" s="6"/>
      <c r="D239" s="6"/>
      <c r="E239" s="292"/>
      <c r="F239" s="292"/>
      <c r="G239" s="32"/>
      <c r="H239" s="32"/>
      <c r="J239" s="6"/>
      <c r="K239" s="6"/>
    </row>
    <row r="240" spans="1:11" s="8" customFormat="1" x14ac:dyDescent="0.3">
      <c r="A240" s="6"/>
      <c r="B240" s="6"/>
      <c r="C240" s="6"/>
      <c r="D240" s="6"/>
      <c r="E240" s="292"/>
      <c r="F240" s="292"/>
      <c r="G240" s="32"/>
      <c r="H240" s="32"/>
      <c r="J240" s="6"/>
      <c r="K240" s="6"/>
    </row>
    <row r="241" spans="1:11" s="8" customFormat="1" x14ac:dyDescent="0.3">
      <c r="A241" s="6"/>
      <c r="B241" s="6"/>
      <c r="C241" s="6"/>
      <c r="D241" s="6"/>
      <c r="E241" s="292"/>
      <c r="F241" s="292"/>
      <c r="G241" s="32"/>
      <c r="H241" s="32"/>
      <c r="J241" s="6"/>
      <c r="K241" s="6"/>
    </row>
    <row r="242" spans="1:11" s="8" customFormat="1" x14ac:dyDescent="0.3">
      <c r="A242" s="6"/>
      <c r="B242" s="6"/>
      <c r="C242" s="6"/>
      <c r="D242" s="6"/>
      <c r="E242" s="292"/>
      <c r="F242" s="292"/>
      <c r="G242" s="32"/>
      <c r="H242" s="32"/>
      <c r="J242" s="6"/>
      <c r="K242" s="6"/>
    </row>
    <row r="243" spans="1:11" s="8" customFormat="1" x14ac:dyDescent="0.3">
      <c r="A243" s="6"/>
      <c r="B243" s="6"/>
      <c r="C243" s="6"/>
      <c r="D243" s="6"/>
      <c r="E243" s="292"/>
      <c r="F243" s="292"/>
      <c r="G243" s="32"/>
      <c r="H243" s="32"/>
      <c r="J243" s="6"/>
      <c r="K243" s="6"/>
    </row>
    <row r="244" spans="1:11" s="8" customFormat="1" x14ac:dyDescent="0.3">
      <c r="A244" s="6"/>
      <c r="B244" s="6"/>
      <c r="C244" s="6"/>
      <c r="D244" s="6"/>
      <c r="E244" s="292"/>
      <c r="F244" s="292"/>
      <c r="G244" s="32"/>
      <c r="H244" s="32"/>
      <c r="J244" s="6"/>
      <c r="K244" s="6"/>
    </row>
    <row r="245" spans="1:11" s="8" customFormat="1" x14ac:dyDescent="0.3">
      <c r="A245" s="6"/>
      <c r="B245" s="6"/>
      <c r="C245" s="6"/>
      <c r="D245" s="6"/>
      <c r="E245" s="292"/>
      <c r="F245" s="292"/>
      <c r="G245" s="32"/>
      <c r="H245" s="32"/>
      <c r="J245" s="6"/>
      <c r="K245" s="6"/>
    </row>
    <row r="246" spans="1:11" s="8" customFormat="1" x14ac:dyDescent="0.3">
      <c r="A246" s="6"/>
      <c r="B246" s="6"/>
      <c r="C246" s="6"/>
      <c r="D246" s="6"/>
      <c r="E246" s="292"/>
      <c r="F246" s="292"/>
      <c r="G246" s="32"/>
      <c r="H246" s="32"/>
      <c r="J246" s="6"/>
      <c r="K246" s="6"/>
    </row>
    <row r="247" spans="1:11" s="8" customFormat="1" x14ac:dyDescent="0.3">
      <c r="A247" s="6"/>
      <c r="B247" s="6"/>
      <c r="C247" s="6"/>
      <c r="D247" s="6"/>
      <c r="E247" s="292"/>
      <c r="F247" s="292"/>
      <c r="G247" s="32"/>
      <c r="H247" s="32"/>
      <c r="J247" s="6"/>
      <c r="K247" s="6"/>
    </row>
    <row r="248" spans="1:11" s="8" customFormat="1" x14ac:dyDescent="0.3">
      <c r="A248" s="6"/>
      <c r="B248" s="6"/>
      <c r="C248" s="6"/>
      <c r="D248" s="6"/>
      <c r="E248" s="292"/>
      <c r="F248" s="292"/>
      <c r="G248" s="32"/>
      <c r="H248" s="32"/>
      <c r="J248" s="6"/>
      <c r="K248" s="6"/>
    </row>
    <row r="249" spans="1:11" s="8" customFormat="1" x14ac:dyDescent="0.3">
      <c r="A249" s="6"/>
      <c r="B249" s="6"/>
      <c r="C249" s="6"/>
      <c r="D249" s="6"/>
      <c r="E249" s="292"/>
      <c r="F249" s="292"/>
      <c r="G249" s="32"/>
      <c r="H249" s="32"/>
      <c r="J249" s="6"/>
      <c r="K249" s="6"/>
    </row>
    <row r="250" spans="1:11" s="8" customFormat="1" x14ac:dyDescent="0.3">
      <c r="A250" s="6"/>
      <c r="B250" s="6"/>
      <c r="C250" s="6"/>
      <c r="D250" s="6"/>
      <c r="E250" s="292"/>
      <c r="F250" s="292"/>
      <c r="G250" s="32"/>
      <c r="H250" s="32"/>
      <c r="J250" s="6"/>
      <c r="K250" s="6"/>
    </row>
    <row r="251" spans="1:11" s="8" customFormat="1" x14ac:dyDescent="0.3">
      <c r="A251" s="6"/>
      <c r="B251" s="6"/>
      <c r="C251" s="6"/>
      <c r="D251" s="6"/>
      <c r="E251" s="292"/>
      <c r="F251" s="292"/>
      <c r="G251" s="32"/>
      <c r="H251" s="32"/>
      <c r="J251" s="6"/>
      <c r="K251" s="6"/>
    </row>
    <row r="252" spans="1:11" s="8" customFormat="1" x14ac:dyDescent="0.3">
      <c r="A252" s="6"/>
      <c r="B252" s="6"/>
      <c r="C252" s="6"/>
      <c r="D252" s="6"/>
      <c r="E252" s="292"/>
      <c r="F252" s="292"/>
      <c r="G252" s="32"/>
      <c r="H252" s="32"/>
      <c r="J252" s="6"/>
      <c r="K252" s="6"/>
    </row>
    <row r="253" spans="1:11" s="8" customFormat="1" x14ac:dyDescent="0.3">
      <c r="A253" s="6"/>
      <c r="B253" s="6"/>
      <c r="C253" s="6"/>
      <c r="D253" s="6"/>
      <c r="E253" s="292"/>
      <c r="F253" s="292"/>
      <c r="G253" s="32"/>
      <c r="H253" s="32"/>
      <c r="J253" s="6"/>
      <c r="K253" s="6"/>
    </row>
    <row r="254" spans="1:11" s="8" customFormat="1" x14ac:dyDescent="0.3">
      <c r="A254" s="6"/>
      <c r="B254" s="6"/>
      <c r="C254" s="6"/>
      <c r="D254" s="6"/>
      <c r="E254" s="292"/>
      <c r="F254" s="292"/>
      <c r="G254" s="32"/>
      <c r="H254" s="32"/>
      <c r="J254" s="6"/>
      <c r="K254" s="6"/>
    </row>
    <row r="255" spans="1:11" s="8" customFormat="1" x14ac:dyDescent="0.3">
      <c r="A255" s="6"/>
      <c r="B255" s="6"/>
      <c r="C255" s="6"/>
      <c r="D255" s="6"/>
      <c r="E255" s="292"/>
      <c r="F255" s="292"/>
      <c r="G255" s="32"/>
      <c r="H255" s="32"/>
      <c r="J255" s="6"/>
      <c r="K255" s="6"/>
    </row>
    <row r="256" spans="1:11" s="8" customFormat="1" x14ac:dyDescent="0.3">
      <c r="A256" s="6"/>
      <c r="B256" s="6"/>
      <c r="C256" s="6"/>
      <c r="D256" s="6"/>
      <c r="E256" s="292"/>
      <c r="F256" s="292"/>
      <c r="G256" s="32"/>
      <c r="H256" s="32"/>
      <c r="J256" s="6"/>
      <c r="K256" s="6"/>
    </row>
    <row r="257" spans="1:11" s="8" customFormat="1" x14ac:dyDescent="0.3">
      <c r="A257" s="6"/>
      <c r="B257" s="6"/>
      <c r="C257" s="6"/>
      <c r="D257" s="6"/>
      <c r="E257" s="292"/>
      <c r="F257" s="292"/>
      <c r="G257" s="32"/>
      <c r="H257" s="32"/>
      <c r="J257" s="6"/>
      <c r="K257" s="6"/>
    </row>
    <row r="258" spans="1:11" s="8" customFormat="1" x14ac:dyDescent="0.3">
      <c r="A258" s="6"/>
      <c r="B258" s="6"/>
      <c r="C258" s="6"/>
      <c r="D258" s="6"/>
      <c r="E258" s="292"/>
      <c r="F258" s="292"/>
      <c r="G258" s="32"/>
      <c r="H258" s="32"/>
      <c r="J258" s="6"/>
      <c r="K258" s="6"/>
    </row>
    <row r="259" spans="1:11" s="8" customFormat="1" x14ac:dyDescent="0.3">
      <c r="A259" s="6"/>
      <c r="B259" s="6"/>
      <c r="C259" s="6"/>
      <c r="D259" s="6"/>
      <c r="E259" s="292"/>
      <c r="F259" s="292"/>
      <c r="G259" s="32"/>
      <c r="H259" s="32"/>
      <c r="J259" s="6"/>
      <c r="K259" s="6"/>
    </row>
    <row r="260" spans="1:11" s="8" customFormat="1" x14ac:dyDescent="0.3">
      <c r="A260" s="6"/>
      <c r="B260" s="6"/>
      <c r="C260" s="6"/>
      <c r="D260" s="6"/>
      <c r="E260" s="292"/>
      <c r="F260" s="292"/>
      <c r="G260" s="32"/>
      <c r="H260" s="32"/>
      <c r="J260" s="6"/>
      <c r="K260" s="6"/>
    </row>
    <row r="261" spans="1:11" s="8" customFormat="1" x14ac:dyDescent="0.3">
      <c r="A261" s="6"/>
      <c r="B261" s="6"/>
      <c r="C261" s="6"/>
      <c r="D261" s="6"/>
      <c r="E261" s="292"/>
      <c r="F261" s="292"/>
      <c r="G261" s="32"/>
      <c r="H261" s="32"/>
      <c r="J261" s="6"/>
      <c r="K261" s="6"/>
    </row>
    <row r="262" spans="1:11" s="8" customFormat="1" x14ac:dyDescent="0.3">
      <c r="A262" s="6"/>
      <c r="B262" s="6"/>
      <c r="C262" s="6"/>
      <c r="D262" s="6"/>
      <c r="E262" s="292"/>
      <c r="F262" s="292"/>
      <c r="G262" s="32"/>
      <c r="H262" s="32"/>
      <c r="J262" s="6"/>
      <c r="K262" s="6"/>
    </row>
    <row r="263" spans="1:11" s="8" customFormat="1" x14ac:dyDescent="0.3">
      <c r="A263" s="6"/>
      <c r="B263" s="6"/>
      <c r="C263" s="6"/>
      <c r="D263" s="6"/>
      <c r="E263" s="292"/>
      <c r="F263" s="292"/>
      <c r="G263" s="32"/>
      <c r="H263" s="32"/>
      <c r="J263" s="6"/>
      <c r="K263" s="6"/>
    </row>
    <row r="264" spans="1:11" s="8" customFormat="1" x14ac:dyDescent="0.3">
      <c r="A264" s="6"/>
      <c r="B264" s="6"/>
      <c r="C264" s="6"/>
      <c r="D264" s="6"/>
      <c r="E264" s="292"/>
      <c r="F264" s="292"/>
      <c r="G264" s="32"/>
      <c r="H264" s="32"/>
      <c r="J264" s="6"/>
      <c r="K264" s="6"/>
    </row>
    <row r="265" spans="1:11" s="8" customFormat="1" x14ac:dyDescent="0.3">
      <c r="A265" s="6"/>
      <c r="B265" s="6"/>
      <c r="C265" s="6"/>
      <c r="D265" s="6"/>
      <c r="E265" s="292"/>
      <c r="F265" s="292"/>
      <c r="G265" s="32"/>
      <c r="H265" s="32"/>
      <c r="J265" s="6"/>
      <c r="K265" s="6"/>
    </row>
    <row r="266" spans="1:11" s="8" customFormat="1" x14ac:dyDescent="0.3">
      <c r="A266" s="6"/>
      <c r="B266" s="6"/>
      <c r="C266" s="6"/>
      <c r="D266" s="6"/>
      <c r="E266" s="292"/>
      <c r="F266" s="292"/>
      <c r="G266" s="32"/>
      <c r="H266" s="32"/>
      <c r="J266" s="6"/>
      <c r="K266" s="6"/>
    </row>
    <row r="267" spans="1:11" s="8" customFormat="1" x14ac:dyDescent="0.3">
      <c r="A267" s="6"/>
      <c r="B267" s="6"/>
      <c r="C267" s="6"/>
      <c r="D267" s="6"/>
      <c r="E267" s="292"/>
      <c r="F267" s="292"/>
      <c r="G267" s="32"/>
      <c r="H267" s="32"/>
      <c r="J267" s="6"/>
      <c r="K267" s="6"/>
    </row>
    <row r="268" spans="1:11" s="8" customFormat="1" x14ac:dyDescent="0.3">
      <c r="A268" s="6"/>
      <c r="B268" s="6"/>
      <c r="C268" s="6"/>
      <c r="D268" s="6"/>
      <c r="E268" s="292"/>
      <c r="F268" s="292"/>
      <c r="G268" s="32"/>
      <c r="H268" s="32"/>
      <c r="J268" s="6"/>
      <c r="K268" s="6"/>
    </row>
    <row r="269" spans="1:11" s="8" customFormat="1" x14ac:dyDescent="0.3">
      <c r="A269" s="6"/>
      <c r="B269" s="6"/>
      <c r="C269" s="6"/>
      <c r="D269" s="6"/>
      <c r="E269" s="292"/>
      <c r="F269" s="292"/>
      <c r="G269" s="32"/>
      <c r="H269" s="32"/>
      <c r="J269" s="6"/>
      <c r="K269" s="6"/>
    </row>
    <row r="270" spans="1:11" s="8" customFormat="1" x14ac:dyDescent="0.3">
      <c r="A270" s="6"/>
      <c r="B270" s="6"/>
      <c r="C270" s="6"/>
      <c r="D270" s="6"/>
      <c r="E270" s="292"/>
      <c r="F270" s="292"/>
      <c r="G270" s="32"/>
      <c r="H270" s="32"/>
      <c r="J270" s="6"/>
      <c r="K270" s="6"/>
    </row>
    <row r="271" spans="1:11" s="8" customFormat="1" x14ac:dyDescent="0.3">
      <c r="A271" s="6"/>
      <c r="B271" s="6"/>
      <c r="C271" s="6"/>
      <c r="D271" s="6"/>
      <c r="E271" s="292"/>
      <c r="F271" s="292"/>
      <c r="G271" s="32"/>
      <c r="H271" s="32"/>
      <c r="J271" s="6"/>
      <c r="K271" s="6"/>
    </row>
    <row r="272" spans="1:11" s="8" customFormat="1" x14ac:dyDescent="0.3">
      <c r="A272" s="6"/>
      <c r="B272" s="6"/>
      <c r="C272" s="6"/>
      <c r="D272" s="6"/>
      <c r="E272" s="292"/>
      <c r="F272" s="292"/>
      <c r="G272" s="32"/>
      <c r="H272" s="32"/>
      <c r="J272" s="6"/>
      <c r="K272" s="6"/>
    </row>
    <row r="273" spans="1:11" s="8" customFormat="1" x14ac:dyDescent="0.3">
      <c r="A273" s="6"/>
      <c r="B273" s="6"/>
      <c r="C273" s="6"/>
      <c r="D273" s="6"/>
      <c r="E273" s="292"/>
      <c r="F273" s="292"/>
      <c r="G273" s="32"/>
      <c r="H273" s="32"/>
      <c r="J273" s="6"/>
      <c r="K273" s="6"/>
    </row>
    <row r="274" spans="1:11" s="8" customFormat="1" x14ac:dyDescent="0.3">
      <c r="A274" s="6"/>
      <c r="B274" s="6"/>
      <c r="C274" s="6"/>
      <c r="D274" s="6"/>
      <c r="E274" s="292"/>
      <c r="F274" s="292"/>
      <c r="G274" s="32"/>
      <c r="H274" s="32"/>
      <c r="J274" s="6"/>
      <c r="K274" s="6"/>
    </row>
    <row r="275" spans="1:11" s="8" customFormat="1" x14ac:dyDescent="0.3">
      <c r="A275" s="6"/>
      <c r="B275" s="6"/>
      <c r="C275" s="6"/>
      <c r="D275" s="6"/>
      <c r="E275" s="292"/>
      <c r="F275" s="292"/>
      <c r="G275" s="32"/>
      <c r="H275" s="32"/>
      <c r="J275" s="6"/>
      <c r="K275" s="6"/>
    </row>
    <row r="276" spans="1:11" s="8" customFormat="1" x14ac:dyDescent="0.3">
      <c r="A276" s="6"/>
      <c r="B276" s="6"/>
      <c r="C276" s="6"/>
      <c r="D276" s="6"/>
      <c r="E276" s="292"/>
      <c r="F276" s="292"/>
      <c r="G276" s="32"/>
      <c r="H276" s="32"/>
      <c r="J276" s="6"/>
      <c r="K276" s="6"/>
    </row>
    <row r="277" spans="1:11" s="8" customFormat="1" x14ac:dyDescent="0.3">
      <c r="A277" s="6"/>
      <c r="B277" s="6"/>
      <c r="C277" s="6"/>
      <c r="D277" s="6"/>
      <c r="E277" s="292"/>
      <c r="F277" s="292"/>
      <c r="G277" s="32"/>
      <c r="H277" s="32"/>
      <c r="J277" s="6"/>
      <c r="K277" s="6"/>
    </row>
    <row r="278" spans="1:11" s="8" customFormat="1" x14ac:dyDescent="0.3">
      <c r="A278" s="6"/>
      <c r="B278" s="6"/>
      <c r="C278" s="6"/>
      <c r="D278" s="6"/>
      <c r="E278" s="292"/>
      <c r="F278" s="292"/>
      <c r="G278" s="32"/>
      <c r="H278" s="32"/>
      <c r="J278" s="6"/>
      <c r="K278" s="6"/>
    </row>
    <row r="279" spans="1:11" s="8" customFormat="1" x14ac:dyDescent="0.3">
      <c r="A279" s="6"/>
      <c r="B279" s="6"/>
      <c r="C279" s="6"/>
      <c r="D279" s="6"/>
      <c r="E279" s="292"/>
      <c r="F279" s="292"/>
      <c r="G279" s="32"/>
      <c r="H279" s="32"/>
      <c r="J279" s="6"/>
      <c r="K279" s="6"/>
    </row>
    <row r="280" spans="1:11" s="8" customFormat="1" x14ac:dyDescent="0.3">
      <c r="A280" s="6"/>
      <c r="B280" s="6"/>
      <c r="C280" s="6"/>
      <c r="D280" s="6"/>
      <c r="E280" s="292"/>
      <c r="F280" s="292"/>
      <c r="G280" s="32"/>
      <c r="H280" s="32"/>
      <c r="J280" s="6"/>
      <c r="K280" s="6"/>
    </row>
    <row r="281" spans="1:11" s="8" customFormat="1" x14ac:dyDescent="0.3">
      <c r="A281" s="6"/>
      <c r="B281" s="6"/>
      <c r="C281" s="6"/>
      <c r="D281" s="6"/>
      <c r="E281" s="292"/>
      <c r="F281" s="292"/>
      <c r="G281" s="32"/>
      <c r="H281" s="32"/>
      <c r="J281" s="6"/>
      <c r="K281" s="6"/>
    </row>
    <row r="282" spans="1:11" s="8" customFormat="1" x14ac:dyDescent="0.3">
      <c r="A282" s="6"/>
      <c r="B282" s="6"/>
      <c r="C282" s="6"/>
      <c r="D282" s="6"/>
      <c r="E282" s="292"/>
      <c r="F282" s="292"/>
      <c r="G282" s="32"/>
      <c r="H282" s="32"/>
      <c r="J282" s="6"/>
      <c r="K282" s="6"/>
    </row>
    <row r="283" spans="1:11" s="8" customFormat="1" x14ac:dyDescent="0.3">
      <c r="A283" s="6"/>
      <c r="B283" s="6"/>
      <c r="C283" s="6"/>
      <c r="D283" s="6"/>
      <c r="E283" s="292"/>
      <c r="F283" s="292"/>
      <c r="G283" s="32"/>
      <c r="H283" s="32"/>
      <c r="J283" s="6"/>
      <c r="K283" s="6"/>
    </row>
    <row r="284" spans="1:11" s="8" customFormat="1" x14ac:dyDescent="0.3">
      <c r="A284" s="6"/>
      <c r="B284" s="6"/>
      <c r="C284" s="6"/>
      <c r="D284" s="6"/>
      <c r="E284" s="292"/>
      <c r="F284" s="292"/>
      <c r="G284" s="32"/>
      <c r="H284" s="32"/>
      <c r="J284" s="6"/>
      <c r="K284" s="6"/>
    </row>
    <row r="285" spans="1:11" s="8" customFormat="1" x14ac:dyDescent="0.3">
      <c r="A285" s="6"/>
      <c r="B285" s="6"/>
      <c r="C285" s="6"/>
      <c r="D285" s="6"/>
      <c r="E285" s="292"/>
      <c r="F285" s="292"/>
      <c r="G285" s="32"/>
      <c r="H285" s="32"/>
      <c r="J285" s="6"/>
      <c r="K285" s="6"/>
    </row>
    <row r="286" spans="1:11" s="8" customFormat="1" x14ac:dyDescent="0.3">
      <c r="A286" s="6"/>
      <c r="B286" s="6"/>
      <c r="C286" s="6"/>
      <c r="D286" s="6"/>
      <c r="E286" s="292"/>
      <c r="F286" s="292"/>
      <c r="G286" s="32"/>
      <c r="H286" s="32"/>
      <c r="J286" s="6"/>
      <c r="K286" s="6"/>
    </row>
    <row r="287" spans="1:11" s="8" customFormat="1" x14ac:dyDescent="0.3">
      <c r="A287" s="6"/>
      <c r="B287" s="6"/>
      <c r="C287" s="6"/>
      <c r="D287" s="6"/>
      <c r="E287" s="292"/>
      <c r="F287" s="292"/>
      <c r="G287" s="32"/>
      <c r="H287" s="32"/>
      <c r="J287" s="6"/>
      <c r="K287" s="6"/>
    </row>
    <row r="288" spans="1:11" s="8" customFormat="1" x14ac:dyDescent="0.3">
      <c r="A288" s="6"/>
      <c r="B288" s="6"/>
      <c r="C288" s="6"/>
      <c r="D288" s="6"/>
      <c r="E288" s="292"/>
      <c r="F288" s="292"/>
      <c r="G288" s="32"/>
      <c r="H288" s="32"/>
      <c r="J288" s="6"/>
      <c r="K288" s="6"/>
    </row>
    <row r="289" spans="1:11" s="8" customFormat="1" x14ac:dyDescent="0.3">
      <c r="A289" s="6"/>
      <c r="B289" s="6"/>
      <c r="C289" s="6"/>
      <c r="D289" s="6"/>
      <c r="E289" s="292"/>
      <c r="F289" s="292"/>
      <c r="G289" s="32"/>
      <c r="H289" s="32"/>
      <c r="J289" s="6"/>
      <c r="K289" s="6"/>
    </row>
    <row r="290" spans="1:11" s="8" customFormat="1" x14ac:dyDescent="0.3">
      <c r="A290" s="6"/>
      <c r="B290" s="6"/>
      <c r="C290" s="6"/>
      <c r="D290" s="6"/>
      <c r="E290" s="292"/>
      <c r="F290" s="292"/>
      <c r="G290" s="32"/>
      <c r="H290" s="32"/>
      <c r="J290" s="6"/>
      <c r="K290" s="6"/>
    </row>
    <row r="291" spans="1:11" s="8" customFormat="1" x14ac:dyDescent="0.3">
      <c r="A291" s="6"/>
      <c r="B291" s="6"/>
      <c r="C291" s="6"/>
      <c r="D291" s="6"/>
      <c r="E291" s="292"/>
      <c r="F291" s="292"/>
      <c r="G291" s="32"/>
      <c r="H291" s="32"/>
      <c r="J291" s="6"/>
      <c r="K291" s="6"/>
    </row>
    <row r="292" spans="1:11" s="8" customFormat="1" x14ac:dyDescent="0.3">
      <c r="A292" s="6"/>
      <c r="B292" s="6"/>
      <c r="C292" s="6"/>
      <c r="D292" s="6"/>
      <c r="E292" s="292"/>
      <c r="F292" s="292"/>
      <c r="G292" s="32"/>
      <c r="H292" s="32"/>
      <c r="J292" s="6"/>
      <c r="K292" s="6"/>
    </row>
    <row r="293" spans="1:11" s="8" customFormat="1" x14ac:dyDescent="0.3">
      <c r="A293" s="6"/>
      <c r="B293" s="6"/>
      <c r="C293" s="6"/>
      <c r="D293" s="6"/>
      <c r="E293" s="292"/>
      <c r="F293" s="292"/>
      <c r="G293" s="32"/>
      <c r="H293" s="32"/>
      <c r="J293" s="6"/>
      <c r="K293" s="6"/>
    </row>
    <row r="294" spans="1:11" s="8" customFormat="1" x14ac:dyDescent="0.3">
      <c r="A294" s="6"/>
      <c r="B294" s="6"/>
      <c r="C294" s="6"/>
      <c r="D294" s="6"/>
      <c r="E294" s="292"/>
      <c r="F294" s="292"/>
      <c r="G294" s="32"/>
      <c r="H294" s="32"/>
      <c r="J294" s="6"/>
      <c r="K294" s="6"/>
    </row>
    <row r="295" spans="1:11" s="8" customFormat="1" x14ac:dyDescent="0.3">
      <c r="A295" s="6"/>
      <c r="B295" s="6"/>
      <c r="C295" s="6"/>
      <c r="D295" s="6"/>
      <c r="E295" s="292"/>
      <c r="F295" s="292"/>
      <c r="G295" s="32"/>
      <c r="H295" s="32"/>
      <c r="J295" s="6"/>
      <c r="K295" s="6"/>
    </row>
    <row r="296" spans="1:11" s="8" customFormat="1" x14ac:dyDescent="0.3">
      <c r="A296" s="6"/>
      <c r="B296" s="6"/>
      <c r="C296" s="6"/>
      <c r="D296" s="6"/>
      <c r="E296" s="292"/>
      <c r="F296" s="292"/>
      <c r="G296" s="32"/>
      <c r="H296" s="32"/>
      <c r="J296" s="6"/>
      <c r="K296" s="6"/>
    </row>
    <row r="297" spans="1:11" s="8" customFormat="1" x14ac:dyDescent="0.3">
      <c r="A297" s="6"/>
      <c r="B297" s="6"/>
      <c r="C297" s="6"/>
      <c r="D297" s="6"/>
      <c r="E297" s="292"/>
      <c r="F297" s="292"/>
      <c r="G297" s="32"/>
      <c r="H297" s="32"/>
      <c r="J297" s="6"/>
      <c r="K297" s="6"/>
    </row>
    <row r="298" spans="1:11" s="8" customFormat="1" x14ac:dyDescent="0.3">
      <c r="A298" s="6"/>
      <c r="B298" s="6"/>
      <c r="C298" s="6"/>
      <c r="D298" s="6"/>
      <c r="E298" s="292"/>
      <c r="F298" s="292"/>
      <c r="G298" s="32"/>
      <c r="H298" s="32"/>
      <c r="J298" s="6"/>
      <c r="K298" s="6"/>
    </row>
    <row r="299" spans="1:11" s="8" customFormat="1" x14ac:dyDescent="0.3">
      <c r="A299" s="6"/>
      <c r="B299" s="6"/>
      <c r="C299" s="6"/>
      <c r="D299" s="6"/>
      <c r="E299" s="292"/>
      <c r="F299" s="292"/>
      <c r="G299" s="32"/>
      <c r="H299" s="32"/>
      <c r="J299" s="6"/>
      <c r="K299" s="6"/>
    </row>
    <row r="300" spans="1:11" s="8" customFormat="1" x14ac:dyDescent="0.3">
      <c r="A300" s="6"/>
      <c r="B300" s="6"/>
      <c r="C300" s="6"/>
      <c r="D300" s="6"/>
      <c r="E300" s="292"/>
      <c r="F300" s="292"/>
      <c r="G300" s="32"/>
      <c r="H300" s="32"/>
      <c r="J300" s="6"/>
      <c r="K300" s="6"/>
    </row>
    <row r="301" spans="1:11" s="8" customFormat="1" x14ac:dyDescent="0.3">
      <c r="A301" s="6"/>
      <c r="B301" s="6"/>
      <c r="C301" s="6"/>
      <c r="D301" s="6"/>
      <c r="E301" s="292"/>
      <c r="F301" s="292"/>
      <c r="G301" s="32"/>
      <c r="H301" s="32"/>
      <c r="J301" s="6"/>
      <c r="K301" s="6"/>
    </row>
    <row r="302" spans="1:11" s="8" customFormat="1" x14ac:dyDescent="0.3">
      <c r="A302" s="6"/>
      <c r="B302" s="6"/>
      <c r="C302" s="6"/>
      <c r="D302" s="6"/>
      <c r="E302" s="292"/>
      <c r="F302" s="292"/>
      <c r="G302" s="32"/>
      <c r="H302" s="32"/>
      <c r="J302" s="6"/>
      <c r="K302" s="6"/>
    </row>
    <row r="303" spans="1:11" s="8" customFormat="1" x14ac:dyDescent="0.3">
      <c r="A303" s="6"/>
      <c r="B303" s="6"/>
      <c r="C303" s="6"/>
      <c r="D303" s="6"/>
      <c r="E303" s="292"/>
      <c r="F303" s="292"/>
      <c r="G303" s="32"/>
      <c r="H303" s="32"/>
      <c r="J303" s="6"/>
      <c r="K303" s="6"/>
    </row>
    <row r="304" spans="1:11" s="8" customFormat="1" x14ac:dyDescent="0.3">
      <c r="A304" s="6"/>
      <c r="B304" s="6"/>
      <c r="C304" s="6"/>
      <c r="D304" s="6"/>
      <c r="E304" s="292"/>
      <c r="F304" s="292"/>
      <c r="G304" s="32"/>
      <c r="H304" s="32"/>
      <c r="J304" s="6"/>
      <c r="K304" s="6"/>
    </row>
    <row r="305" spans="1:11" s="8" customFormat="1" x14ac:dyDescent="0.3">
      <c r="A305" s="6"/>
      <c r="B305" s="6"/>
      <c r="C305" s="6"/>
      <c r="D305" s="6"/>
      <c r="E305" s="292"/>
      <c r="F305" s="292"/>
      <c r="G305" s="32"/>
      <c r="H305" s="32"/>
      <c r="J305" s="6"/>
      <c r="K305" s="6"/>
    </row>
    <row r="306" spans="1:11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  <c r="K356" s="6"/>
    </row>
    <row r="357" spans="1:11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  <c r="K357" s="6"/>
    </row>
    <row r="358" spans="1:11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  <c r="K358" s="6"/>
    </row>
    <row r="359" spans="1:11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  <c r="K359" s="6"/>
    </row>
    <row r="360" spans="1:11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  <c r="K360" s="6"/>
    </row>
    <row r="361" spans="1:11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  <c r="K361" s="6"/>
    </row>
    <row r="362" spans="1:11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  <c r="K362" s="6"/>
    </row>
    <row r="363" spans="1:11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  <c r="K363" s="6"/>
    </row>
    <row r="364" spans="1:11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</row>
    <row r="365" spans="1:11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</row>
    <row r="366" spans="1:11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</row>
    <row r="367" spans="1:11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</row>
    <row r="368" spans="1:11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</row>
    <row r="369" spans="1:11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</row>
    <row r="370" spans="1:11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</row>
    <row r="371" spans="1:11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</row>
    <row r="372" spans="1:11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</row>
    <row r="373" spans="1:11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</row>
    <row r="374" spans="1:11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</row>
    <row r="375" spans="1:11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</row>
    <row r="376" spans="1:11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</row>
    <row r="377" spans="1:11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</row>
    <row r="378" spans="1:11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</row>
    <row r="379" spans="1:11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</row>
    <row r="380" spans="1:11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</row>
    <row r="381" spans="1:11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</row>
    <row r="382" spans="1:11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</row>
    <row r="383" spans="1:11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</row>
    <row r="384" spans="1:11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</row>
    <row r="385" spans="1:11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</row>
    <row r="386" spans="1:11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</row>
    <row r="387" spans="1:11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</row>
    <row r="388" spans="1:11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</row>
    <row r="389" spans="1:11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</row>
    <row r="390" spans="1:11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</row>
    <row r="391" spans="1:11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</row>
    <row r="392" spans="1:11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</row>
    <row r="393" spans="1:11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</row>
    <row r="394" spans="1:11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</row>
    <row r="395" spans="1:11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</row>
    <row r="396" spans="1:11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</row>
    <row r="397" spans="1:11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</row>
    <row r="398" spans="1:11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</row>
    <row r="399" spans="1:11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</row>
    <row r="400" spans="1:11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</row>
    <row r="401" spans="1:11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</row>
    <row r="402" spans="1:11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</row>
    <row r="403" spans="1:11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  <c r="K403" s="6"/>
    </row>
    <row r="404" spans="1:11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  <c r="K404" s="6"/>
    </row>
    <row r="405" spans="1:11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  <c r="K405" s="6"/>
    </row>
    <row r="406" spans="1:11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  <c r="K406" s="6"/>
    </row>
  </sheetData>
  <mergeCells count="409"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B26:G26"/>
    <mergeCell ref="B28:I28"/>
    <mergeCell ref="B32:D32"/>
    <mergeCell ref="B33:D33"/>
    <mergeCell ref="E33:F33"/>
    <mergeCell ref="G33:H33"/>
    <mergeCell ref="B23:D23"/>
    <mergeCell ref="E23:F23"/>
    <mergeCell ref="G23:H23"/>
    <mergeCell ref="E24:F24"/>
    <mergeCell ref="G24:H24"/>
    <mergeCell ref="E25:F25"/>
    <mergeCell ref="G25:H25"/>
    <mergeCell ref="B36:D36"/>
    <mergeCell ref="E36:F36"/>
    <mergeCell ref="G36:H36"/>
    <mergeCell ref="E37:F37"/>
    <mergeCell ref="G37:H37"/>
    <mergeCell ref="E38:F38"/>
    <mergeCell ref="B34:D34"/>
    <mergeCell ref="E34:F34"/>
    <mergeCell ref="G34:H34"/>
    <mergeCell ref="B35:D35"/>
    <mergeCell ref="E35:F35"/>
    <mergeCell ref="G35:H35"/>
    <mergeCell ref="E44:F44"/>
    <mergeCell ref="G44:H44"/>
    <mergeCell ref="E46:F46"/>
    <mergeCell ref="G46:H46"/>
    <mergeCell ref="B39:G39"/>
    <mergeCell ref="B40:G40"/>
    <mergeCell ref="B41:D41"/>
    <mergeCell ref="E41:F41"/>
    <mergeCell ref="G41:H41"/>
    <mergeCell ref="E43:F43"/>
    <mergeCell ref="G43:H43"/>
    <mergeCell ref="B42:D42"/>
    <mergeCell ref="E53:F53"/>
    <mergeCell ref="G53:H53"/>
    <mergeCell ref="E55:F55"/>
    <mergeCell ref="G55:H55"/>
    <mergeCell ref="E56:F56"/>
    <mergeCell ref="G56:H56"/>
    <mergeCell ref="E47:F47"/>
    <mergeCell ref="G47:H47"/>
    <mergeCell ref="B48:G48"/>
    <mergeCell ref="B49:G49"/>
    <mergeCell ref="E52:F52"/>
    <mergeCell ref="G52:H52"/>
    <mergeCell ref="B61:D61"/>
    <mergeCell ref="E61:F61"/>
    <mergeCell ref="B62:D62"/>
    <mergeCell ref="E62:F62"/>
    <mergeCell ref="B63:D63"/>
    <mergeCell ref="E63:F63"/>
    <mergeCell ref="B57:G57"/>
    <mergeCell ref="B58:G58"/>
    <mergeCell ref="B59:D59"/>
    <mergeCell ref="E59:F59"/>
    <mergeCell ref="B60:D60"/>
    <mergeCell ref="E60:F60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E80:F80"/>
    <mergeCell ref="E81:F81"/>
    <mergeCell ref="E82:F82"/>
    <mergeCell ref="E83:F83"/>
    <mergeCell ref="E84:F84"/>
    <mergeCell ref="E85:F85"/>
    <mergeCell ref="B76:D76"/>
    <mergeCell ref="E76:F76"/>
    <mergeCell ref="B77:D77"/>
    <mergeCell ref="E77:F77"/>
    <mergeCell ref="E78:F78"/>
    <mergeCell ref="E79:F79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G358:H358"/>
    <mergeCell ref="G359:H35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G356:H356"/>
    <mergeCell ref="G357:H357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406:H406"/>
    <mergeCell ref="E22:F22"/>
    <mergeCell ref="G22:H22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309" t="s">
        <v>355</v>
      </c>
      <c r="C2" s="309"/>
      <c r="D2" s="309"/>
      <c r="E2" s="309"/>
      <c r="F2" s="309"/>
      <c r="G2" s="309"/>
      <c r="H2" s="309"/>
      <c r="I2" s="309"/>
      <c r="J2"/>
      <c r="K2" s="9"/>
      <c r="L2" s="9"/>
      <c r="N2" s="9"/>
      <c r="O2" s="9"/>
    </row>
    <row r="3" spans="2:19" ht="13.5" hidden="1" customHeight="1" x14ac:dyDescent="0.3">
      <c r="B3" s="310" t="e">
        <f>UPPER(#REF!)</f>
        <v>#REF!</v>
      </c>
      <c r="C3" s="310"/>
      <c r="D3" s="310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3">
      <c r="B4" s="341" t="s">
        <v>49</v>
      </c>
      <c r="C4" s="341"/>
      <c r="D4" s="341"/>
      <c r="E4" s="35">
        <v>0.45833333333333331</v>
      </c>
      <c r="F4" s="342" t="s">
        <v>73</v>
      </c>
      <c r="G4" s="343"/>
      <c r="H4" s="36">
        <v>0.78125</v>
      </c>
      <c r="I4" s="37">
        <f ca="1">NOW()</f>
        <v>42658.501341782408</v>
      </c>
      <c r="J4"/>
    </row>
    <row r="5" spans="2:19" x14ac:dyDescent="0.3">
      <c r="B5" s="348" t="s">
        <v>293</v>
      </c>
      <c r="C5" s="348"/>
      <c r="D5" s="348"/>
      <c r="E5" s="315" t="s">
        <v>52</v>
      </c>
      <c r="F5" s="315"/>
      <c r="G5" s="315" t="s">
        <v>50</v>
      </c>
      <c r="H5" s="315"/>
      <c r="I5" s="50">
        <v>100</v>
      </c>
      <c r="J5"/>
      <c r="K5" s="170" t="s">
        <v>307</v>
      </c>
      <c r="M5" s="10"/>
      <c r="N5" s="11"/>
      <c r="O5" s="11"/>
      <c r="P5" s="11"/>
      <c r="Q5" s="11"/>
      <c r="R5" s="11"/>
      <c r="S5" s="11"/>
    </row>
    <row r="6" spans="2:19" ht="6.75" customHeight="1" x14ac:dyDescent="0.3">
      <c r="B6" s="127"/>
      <c r="C6" s="127"/>
      <c r="D6" s="127"/>
      <c r="E6" s="128"/>
      <c r="F6" s="128"/>
      <c r="G6" s="128"/>
      <c r="H6" s="128"/>
      <c r="I6" s="51"/>
      <c r="J6"/>
      <c r="K6" s="170"/>
      <c r="M6" s="10"/>
      <c r="N6" s="11"/>
      <c r="O6" s="11"/>
      <c r="P6" s="11"/>
      <c r="Q6" s="11"/>
      <c r="R6" s="11"/>
      <c r="S6" s="11"/>
    </row>
    <row r="7" spans="2:19" ht="14.25" customHeight="1" x14ac:dyDescent="0.3">
      <c r="B7" s="52" t="s">
        <v>178</v>
      </c>
      <c r="C7" s="52"/>
      <c r="D7" s="52"/>
      <c r="E7" s="290">
        <v>3990000</v>
      </c>
      <c r="F7" s="290"/>
      <c r="G7" s="291">
        <v>1</v>
      </c>
      <c r="H7" s="291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3">
      <c r="B8" s="54" t="s">
        <v>75</v>
      </c>
      <c r="C8" s="54"/>
      <c r="D8" s="54"/>
      <c r="E8" s="291" t="s">
        <v>51</v>
      </c>
      <c r="F8" s="291"/>
      <c r="G8" s="291" t="s">
        <v>51</v>
      </c>
      <c r="H8" s="291"/>
      <c r="I8" s="125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3">
      <c r="B9" s="14" t="s">
        <v>276</v>
      </c>
      <c r="C9" s="14"/>
      <c r="D9" s="14"/>
      <c r="E9" s="290">
        <v>3400</v>
      </c>
      <c r="F9" s="290"/>
      <c r="G9" s="291">
        <f>+I5</f>
        <v>100</v>
      </c>
      <c r="H9" s="291"/>
      <c r="I9" s="124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3">
      <c r="B10" s="14" t="s">
        <v>277</v>
      </c>
      <c r="C10" s="14"/>
      <c r="D10" s="14"/>
      <c r="E10" s="290">
        <v>5800</v>
      </c>
      <c r="F10" s="290"/>
      <c r="G10" s="291">
        <f>+I5</f>
        <v>100</v>
      </c>
      <c r="H10" s="291"/>
      <c r="I10" s="124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3">
      <c r="B11" s="52" t="s">
        <v>112</v>
      </c>
      <c r="C11" s="52"/>
      <c r="D11" s="52"/>
      <c r="E11" s="290">
        <v>43900</v>
      </c>
      <c r="F11" s="290"/>
      <c r="G11" s="291">
        <f>I5-G12</f>
        <v>100</v>
      </c>
      <c r="H11" s="291"/>
      <c r="I11" s="124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3">
      <c r="B12" s="52" t="s">
        <v>71</v>
      </c>
      <c r="C12" s="52"/>
      <c r="D12" s="52"/>
      <c r="E12" s="290">
        <v>22000</v>
      </c>
      <c r="F12" s="290"/>
      <c r="G12" s="291"/>
      <c r="H12" s="291"/>
      <c r="I12" s="53"/>
      <c r="M12" s="15"/>
      <c r="N12" s="32"/>
      <c r="O12" s="32"/>
      <c r="P12" s="32"/>
      <c r="Q12" s="32"/>
      <c r="R12" s="32"/>
      <c r="S12" s="32"/>
    </row>
    <row r="13" spans="2:19" x14ac:dyDescent="0.3">
      <c r="B13" s="52" t="s">
        <v>113</v>
      </c>
      <c r="C13" s="52"/>
      <c r="D13" s="52"/>
      <c r="E13" s="290">
        <v>5800</v>
      </c>
      <c r="F13" s="290"/>
      <c r="G13" s="291">
        <f>I5</f>
        <v>100</v>
      </c>
      <c r="H13" s="291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3">
      <c r="B14" s="55"/>
      <c r="C14" s="55"/>
      <c r="D14" s="55"/>
      <c r="E14" s="290"/>
      <c r="F14" s="290"/>
      <c r="G14" s="291"/>
      <c r="H14" s="291"/>
      <c r="I14" s="53"/>
      <c r="M14" s="15"/>
      <c r="N14" s="32"/>
      <c r="O14" s="32"/>
      <c r="P14" s="32"/>
      <c r="Q14" s="32"/>
      <c r="R14" s="32"/>
      <c r="S14" s="32"/>
    </row>
    <row r="15" spans="2:19" x14ac:dyDescent="0.3">
      <c r="B15" s="55"/>
      <c r="C15" s="55"/>
      <c r="D15" s="55"/>
      <c r="E15" s="290"/>
      <c r="F15" s="290"/>
      <c r="G15" s="291"/>
      <c r="H15" s="291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3">
      <c r="B16" s="331" t="s">
        <v>283</v>
      </c>
      <c r="C16" s="331"/>
      <c r="D16" s="331"/>
      <c r="E16" s="290"/>
      <c r="F16" s="290"/>
      <c r="G16" s="291"/>
      <c r="H16" s="291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3">
      <c r="B17" s="329" t="s">
        <v>306</v>
      </c>
      <c r="C17" s="329"/>
      <c r="D17" s="329"/>
      <c r="E17" s="135"/>
      <c r="F17" s="135"/>
      <c r="G17" s="136"/>
      <c r="H17" s="136"/>
      <c r="I17" s="53"/>
      <c r="M17" s="15"/>
      <c r="N17" s="32"/>
      <c r="O17" s="32"/>
      <c r="P17" s="32"/>
      <c r="Q17" s="32"/>
      <c r="R17" s="32"/>
      <c r="S17" s="32"/>
    </row>
    <row r="18" spans="1:19" x14ac:dyDescent="0.3">
      <c r="B18" s="41" t="s">
        <v>291</v>
      </c>
      <c r="C18" s="41"/>
      <c r="D18" s="41"/>
      <c r="E18" s="324">
        <v>52400</v>
      </c>
      <c r="F18" s="324"/>
      <c r="G18" s="336">
        <f>ROUNDUP(((G11*1)/10),0)</f>
        <v>10</v>
      </c>
      <c r="H18" s="336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3">
      <c r="B19" s="26" t="s">
        <v>278</v>
      </c>
      <c r="C19" s="19"/>
      <c r="D19" s="121"/>
      <c r="E19" s="324">
        <v>49900</v>
      </c>
      <c r="F19" s="324"/>
      <c r="G19" s="326">
        <f>ROUNDUP(((G11*1)/8),0)</f>
        <v>13</v>
      </c>
      <c r="H19" s="326"/>
      <c r="I19" s="122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3">
      <c r="B20" s="59" t="s">
        <v>305</v>
      </c>
      <c r="C20" s="58"/>
      <c r="D20" s="58"/>
      <c r="E20" s="290">
        <v>30000</v>
      </c>
      <c r="F20" s="290"/>
      <c r="G20" s="327">
        <f>ROUNDUP(((G11*3)*100%/18),0)+1</f>
        <v>18</v>
      </c>
      <c r="H20" s="327"/>
      <c r="I20" s="193" t="s">
        <v>356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3">
      <c r="B21" s="345" t="s">
        <v>76</v>
      </c>
      <c r="C21" s="345"/>
      <c r="D21" s="345"/>
      <c r="E21" s="290">
        <v>11500</v>
      </c>
      <c r="F21" s="290"/>
      <c r="G21" s="291">
        <f>+I5</f>
        <v>100</v>
      </c>
      <c r="H21" s="291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3">
      <c r="B22" s="60" t="s">
        <v>2</v>
      </c>
      <c r="C22" s="60"/>
      <c r="D22" s="60"/>
      <c r="E22" s="291" t="s">
        <v>51</v>
      </c>
      <c r="F22" s="291"/>
      <c r="G22" s="291" t="s">
        <v>51</v>
      </c>
      <c r="H22" s="291"/>
      <c r="I22" s="125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3">
      <c r="B23" s="58" t="s">
        <v>70</v>
      </c>
      <c r="C23" s="58"/>
      <c r="D23" s="58"/>
      <c r="E23" s="349">
        <v>100000</v>
      </c>
      <c r="F23" s="349"/>
      <c r="G23" s="291">
        <f>IF(I5&lt;80,8,ROUND((I5*10%),0))+2</f>
        <v>12</v>
      </c>
      <c r="H23" s="291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" thickBot="1" x14ac:dyDescent="0.35">
      <c r="B24" s="296" t="s">
        <v>116</v>
      </c>
      <c r="C24" s="296"/>
      <c r="D24" s="296"/>
      <c r="E24" s="296"/>
      <c r="F24" s="296"/>
      <c r="G24" s="296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3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3">
      <c r="B26" s="334" t="s">
        <v>3</v>
      </c>
      <c r="C26" s="334"/>
      <c r="D26" s="334"/>
      <c r="E26" s="334"/>
      <c r="F26" s="334"/>
      <c r="G26" s="334"/>
      <c r="H26" s="334"/>
      <c r="I26" s="334"/>
      <c r="M26" s="32"/>
      <c r="N26" s="32"/>
      <c r="O26" s="32"/>
      <c r="P26" s="32"/>
      <c r="Q26" s="32"/>
      <c r="R26" s="32"/>
      <c r="S26" s="32"/>
    </row>
    <row r="27" spans="1:19" ht="4.5" customHeight="1" x14ac:dyDescent="0.3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3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3">
      <c r="A29" s="19"/>
      <c r="B29" s="126"/>
      <c r="C29" s="126"/>
      <c r="D29" s="126"/>
      <c r="E29" s="126"/>
      <c r="F29" s="126"/>
      <c r="G29" s="126"/>
      <c r="H29" s="126"/>
      <c r="I29" s="47"/>
    </row>
    <row r="30" spans="1:19" x14ac:dyDescent="0.3">
      <c r="A30" s="19"/>
      <c r="B30" s="19"/>
      <c r="C30" s="328" t="s">
        <v>117</v>
      </c>
      <c r="D30" s="328"/>
      <c r="E30" s="130" t="s">
        <v>52</v>
      </c>
      <c r="F30" s="20"/>
      <c r="G30" s="20"/>
      <c r="H30" s="130" t="s">
        <v>0</v>
      </c>
      <c r="I30" s="130" t="s">
        <v>4</v>
      </c>
    </row>
    <row r="31" spans="1:19" ht="15" customHeight="1" x14ac:dyDescent="0.3">
      <c r="B31" s="54" t="s">
        <v>77</v>
      </c>
      <c r="C31" s="54"/>
      <c r="D31" s="54"/>
      <c r="E31" s="290">
        <v>1590000</v>
      </c>
      <c r="F31" s="290"/>
      <c r="G31" s="291">
        <v>1</v>
      </c>
      <c r="H31" s="291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3">
      <c r="B32" s="54" t="s">
        <v>281</v>
      </c>
      <c r="C32" s="54"/>
      <c r="D32" s="54"/>
      <c r="E32" s="290">
        <v>1680000</v>
      </c>
      <c r="F32" s="290"/>
      <c r="G32" s="291">
        <v>1</v>
      </c>
      <c r="H32" s="291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3">
      <c r="B33" s="300" t="s">
        <v>284</v>
      </c>
      <c r="C33" s="300"/>
      <c r="D33" s="300"/>
      <c r="E33" s="349">
        <v>4500000</v>
      </c>
      <c r="F33" s="349">
        <v>3800000</v>
      </c>
      <c r="G33" s="125"/>
      <c r="H33" s="125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3">
      <c r="B34" s="59" t="s">
        <v>282</v>
      </c>
      <c r="C34" s="59"/>
      <c r="E34" s="290">
        <v>65000</v>
      </c>
      <c r="F34" s="290">
        <v>65000</v>
      </c>
      <c r="G34" s="123"/>
      <c r="H34" s="123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3">
      <c r="B35" s="347" t="s">
        <v>179</v>
      </c>
      <c r="C35" s="347"/>
      <c r="D35" s="347"/>
      <c r="E35" s="290">
        <v>700000</v>
      </c>
      <c r="F35" s="290">
        <v>65000</v>
      </c>
      <c r="G35" s="123"/>
      <c r="H35" s="123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3">
      <c r="B36" s="347" t="s">
        <v>180</v>
      </c>
      <c r="C36" s="347"/>
      <c r="D36" s="347"/>
      <c r="E36" s="290">
        <v>450000</v>
      </c>
      <c r="F36" s="290">
        <v>65000</v>
      </c>
      <c r="G36" s="123"/>
      <c r="H36" s="123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3">
      <c r="B37" s="59" t="s">
        <v>128</v>
      </c>
      <c r="C37" s="59"/>
      <c r="E37" s="324">
        <v>650000</v>
      </c>
      <c r="F37" s="324"/>
      <c r="G37" s="123"/>
      <c r="H37" s="123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3">
      <c r="A38" s="21"/>
      <c r="B38" s="59" t="s">
        <v>129</v>
      </c>
      <c r="C38" s="59"/>
      <c r="E38" s="324">
        <v>480000</v>
      </c>
      <c r="F38" s="324"/>
      <c r="G38" s="291"/>
      <c r="H38" s="291"/>
      <c r="I38" s="53"/>
    </row>
    <row r="39" spans="1:19" ht="15.75" customHeight="1" x14ac:dyDescent="0.3">
      <c r="A39" s="21"/>
      <c r="B39" s="59" t="s">
        <v>267</v>
      </c>
      <c r="C39" s="59"/>
      <c r="D39" s="59"/>
      <c r="E39" s="349">
        <v>200000</v>
      </c>
      <c r="F39" s="349">
        <v>160000</v>
      </c>
      <c r="G39" s="169">
        <v>3</v>
      </c>
      <c r="H39" s="169">
        <v>3</v>
      </c>
      <c r="I39" s="53">
        <f>E39*G39</f>
        <v>600000</v>
      </c>
      <c r="K39" s="172">
        <v>2.5</v>
      </c>
    </row>
    <row r="40" spans="1:19" ht="15.75" customHeight="1" x14ac:dyDescent="0.3">
      <c r="A40" s="21"/>
      <c r="B40" s="59" t="s">
        <v>188</v>
      </c>
      <c r="C40" s="59"/>
      <c r="E40" s="324">
        <v>500000</v>
      </c>
      <c r="F40" s="324"/>
      <c r="G40" s="325"/>
      <c r="H40" s="325"/>
      <c r="I40" s="53"/>
    </row>
    <row r="41" spans="1:19" ht="15.75" customHeight="1" x14ac:dyDescent="0.3">
      <c r="A41" s="21"/>
      <c r="B41" s="59" t="s">
        <v>86</v>
      </c>
      <c r="C41" s="59"/>
      <c r="E41" s="290">
        <v>850000</v>
      </c>
      <c r="F41" s="290">
        <v>65000</v>
      </c>
      <c r="G41" s="291"/>
      <c r="H41" s="291"/>
      <c r="I41" s="53"/>
    </row>
    <row r="42" spans="1:19" ht="15.75" customHeight="1" x14ac:dyDescent="0.3">
      <c r="A42" s="21"/>
      <c r="B42" s="300" t="s">
        <v>124</v>
      </c>
      <c r="C42" s="300"/>
      <c r="D42" s="300"/>
      <c r="E42" s="290">
        <v>1850000</v>
      </c>
      <c r="F42" s="290">
        <v>160000</v>
      </c>
      <c r="G42" s="32"/>
      <c r="H42" s="131"/>
      <c r="I42" s="22"/>
    </row>
    <row r="43" spans="1:19" ht="36.75" customHeight="1" x14ac:dyDescent="0.3">
      <c r="A43" s="21"/>
      <c r="B43" s="300" t="s">
        <v>125</v>
      </c>
      <c r="C43" s="300"/>
      <c r="D43" s="300"/>
      <c r="E43" s="290">
        <v>1600000</v>
      </c>
      <c r="F43" s="290">
        <v>160000</v>
      </c>
      <c r="G43" s="291"/>
      <c r="H43" s="291"/>
      <c r="I43" s="53"/>
    </row>
    <row r="44" spans="1:19" ht="15.75" customHeight="1" x14ac:dyDescent="0.3">
      <c r="A44" s="21"/>
      <c r="B44" s="59" t="s">
        <v>265</v>
      </c>
      <c r="C44" s="59"/>
      <c r="E44" s="324">
        <v>7500</v>
      </c>
      <c r="F44" s="324"/>
      <c r="G44" s="125"/>
      <c r="H44" s="125"/>
      <c r="I44" s="53"/>
    </row>
    <row r="45" spans="1:19" ht="15.75" customHeight="1" x14ac:dyDescent="0.3">
      <c r="A45" s="21"/>
      <c r="B45" s="59" t="s">
        <v>266</v>
      </c>
      <c r="C45" s="59"/>
      <c r="E45" s="324">
        <v>9000</v>
      </c>
      <c r="F45" s="324"/>
      <c r="G45" s="125"/>
      <c r="H45" s="125"/>
      <c r="I45" s="53"/>
    </row>
    <row r="46" spans="1:19" ht="15.75" customHeight="1" x14ac:dyDescent="0.3">
      <c r="A46" s="21"/>
      <c r="B46" s="59" t="s">
        <v>268</v>
      </c>
      <c r="C46" s="59"/>
      <c r="E46" s="324">
        <v>65000</v>
      </c>
      <c r="F46" s="324"/>
      <c r="G46" s="125"/>
      <c r="H46" s="125"/>
      <c r="I46" s="53"/>
    </row>
    <row r="47" spans="1:19" ht="15.75" customHeight="1" x14ac:dyDescent="0.3">
      <c r="A47" s="21"/>
      <c r="B47" s="59" t="s">
        <v>279</v>
      </c>
      <c r="C47" s="59"/>
      <c r="E47" s="324">
        <v>220000</v>
      </c>
      <c r="F47" s="324"/>
      <c r="G47" s="125"/>
      <c r="H47" s="125"/>
      <c r="I47" s="53"/>
    </row>
    <row r="48" spans="1:19" ht="15.75" customHeight="1" x14ac:dyDescent="0.3">
      <c r="A48" s="21"/>
      <c r="B48" s="59" t="s">
        <v>280</v>
      </c>
      <c r="C48" s="59"/>
      <c r="E48" s="324">
        <v>140000</v>
      </c>
      <c r="F48" s="324"/>
      <c r="G48" s="125"/>
      <c r="H48" s="125"/>
      <c r="I48" s="53"/>
    </row>
    <row r="49" spans="1:9" ht="48" customHeight="1" x14ac:dyDescent="0.3">
      <c r="A49" s="21"/>
      <c r="B49" s="323" t="s">
        <v>288</v>
      </c>
      <c r="C49" s="323"/>
      <c r="D49" s="323"/>
      <c r="E49" s="324">
        <v>2700000</v>
      </c>
      <c r="F49" s="324"/>
      <c r="G49" s="125"/>
      <c r="H49" s="125"/>
      <c r="I49" s="53"/>
    </row>
    <row r="50" spans="1:9" ht="43.5" customHeight="1" x14ac:dyDescent="0.3">
      <c r="A50" s="21"/>
      <c r="B50" s="323" t="s">
        <v>289</v>
      </c>
      <c r="C50" s="323"/>
      <c r="D50" s="323"/>
      <c r="E50" s="324">
        <v>2200000</v>
      </c>
      <c r="F50" s="324"/>
      <c r="G50" s="136"/>
      <c r="H50" s="136"/>
      <c r="I50" s="53"/>
    </row>
    <row r="51" spans="1:9" ht="43.5" customHeight="1" x14ac:dyDescent="0.3">
      <c r="A51" s="21"/>
      <c r="B51" s="323" t="s">
        <v>290</v>
      </c>
      <c r="C51" s="323"/>
      <c r="D51" s="323"/>
      <c r="E51" s="324">
        <v>1600000</v>
      </c>
      <c r="F51" s="324"/>
      <c r="G51" s="136"/>
      <c r="H51" s="136"/>
      <c r="I51" s="53"/>
    </row>
    <row r="52" spans="1:9" ht="15" thickBot="1" x14ac:dyDescent="0.35">
      <c r="A52" s="21"/>
      <c r="B52" s="296" t="s">
        <v>72</v>
      </c>
      <c r="C52" s="296"/>
      <c r="D52" s="296"/>
      <c r="E52" s="296"/>
      <c r="F52" s="296"/>
      <c r="G52" s="296"/>
      <c r="H52" s="61"/>
      <c r="I52" s="62">
        <f>+SUM(I31:I49)</f>
        <v>5670000</v>
      </c>
    </row>
    <row r="53" spans="1:9" ht="15.6" thickTop="1" thickBot="1" x14ac:dyDescent="0.35">
      <c r="A53" s="21"/>
      <c r="B53" s="296" t="s">
        <v>126</v>
      </c>
      <c r="C53" s="296"/>
      <c r="D53" s="296"/>
      <c r="E53" s="296"/>
      <c r="F53" s="296"/>
      <c r="G53" s="296"/>
      <c r="H53" s="61"/>
      <c r="I53" s="62">
        <f>+I52+I24</f>
        <v>19072700</v>
      </c>
    </row>
    <row r="54" spans="1:9" ht="15" thickTop="1" x14ac:dyDescent="0.3">
      <c r="A54" s="21"/>
      <c r="B54" s="129"/>
      <c r="C54" s="129"/>
      <c r="D54" s="129"/>
      <c r="E54" s="129"/>
      <c r="F54" s="129"/>
      <c r="G54" s="129"/>
      <c r="H54" s="61"/>
      <c r="I54" s="133"/>
    </row>
    <row r="55" spans="1:9" ht="15.6" x14ac:dyDescent="0.3">
      <c r="A55" s="21"/>
      <c r="B55" s="146" t="s">
        <v>357</v>
      </c>
      <c r="C55" s="146"/>
      <c r="D55" s="146"/>
      <c r="E55" s="135"/>
      <c r="F55" s="124"/>
      <c r="G55" s="125"/>
      <c r="H55" s="125"/>
      <c r="I55" s="53"/>
    </row>
    <row r="56" spans="1:9" x14ac:dyDescent="0.3">
      <c r="A56" s="21"/>
      <c r="B56" s="106" t="s">
        <v>184</v>
      </c>
      <c r="C56" s="106"/>
      <c r="D56" s="106"/>
      <c r="E56" s="297"/>
      <c r="F56" s="297"/>
      <c r="G56" s="297">
        <v>0.45</v>
      </c>
      <c r="H56" s="297"/>
      <c r="I56" s="107">
        <f>+I7*G56</f>
        <v>1795500</v>
      </c>
    </row>
    <row r="57" spans="1:9" x14ac:dyDescent="0.3">
      <c r="A57" s="21"/>
      <c r="B57" s="106" t="s">
        <v>274</v>
      </c>
      <c r="C57" s="106"/>
      <c r="D57" s="106"/>
      <c r="E57" s="297"/>
      <c r="F57" s="297"/>
      <c r="G57" s="297">
        <v>0.35</v>
      </c>
      <c r="H57" s="297"/>
      <c r="I57" s="107">
        <f>+I35*G57</f>
        <v>244999.99999999997</v>
      </c>
    </row>
    <row r="58" spans="1:9" x14ac:dyDescent="0.3">
      <c r="A58" s="21"/>
      <c r="B58" s="106" t="s">
        <v>275</v>
      </c>
      <c r="C58" s="108"/>
      <c r="D58" s="108"/>
      <c r="E58" s="132"/>
      <c r="F58" s="132"/>
      <c r="G58" s="132"/>
      <c r="H58" s="132">
        <v>0.25</v>
      </c>
      <c r="I58" s="107">
        <f>I36*H58</f>
        <v>112500</v>
      </c>
    </row>
    <row r="59" spans="1:9" x14ac:dyDescent="0.3">
      <c r="A59" s="21"/>
      <c r="B59" s="108" t="s">
        <v>186</v>
      </c>
      <c r="C59" s="108"/>
      <c r="D59" s="108"/>
      <c r="E59" s="297"/>
      <c r="F59" s="297"/>
      <c r="G59" s="297" t="s">
        <v>181</v>
      </c>
      <c r="H59" s="297"/>
      <c r="I59" s="53">
        <f>I13</f>
        <v>580000</v>
      </c>
    </row>
    <row r="60" spans="1:9" x14ac:dyDescent="0.3">
      <c r="A60" s="21"/>
      <c r="B60" s="108" t="s">
        <v>187</v>
      </c>
      <c r="C60" s="108"/>
      <c r="D60" s="108"/>
      <c r="E60" s="298"/>
      <c r="F60" s="298"/>
      <c r="G60" s="297">
        <v>1</v>
      </c>
      <c r="H60" s="297"/>
      <c r="I60" s="53">
        <f>+G60*I32</f>
        <v>1680000</v>
      </c>
    </row>
    <row r="61" spans="1:9" ht="15" thickBot="1" x14ac:dyDescent="0.35">
      <c r="A61" s="21"/>
      <c r="B61" s="296" t="s">
        <v>182</v>
      </c>
      <c r="C61" s="296"/>
      <c r="D61" s="296"/>
      <c r="E61" s="296"/>
      <c r="F61" s="296"/>
      <c r="G61" s="296"/>
      <c r="H61" s="61"/>
      <c r="I61" s="62">
        <f>+SUM(I56:I60)</f>
        <v>4413000</v>
      </c>
    </row>
    <row r="62" spans="1:9" ht="15.6" thickTop="1" thickBot="1" x14ac:dyDescent="0.35">
      <c r="A62" s="21"/>
      <c r="B62" s="296" t="s">
        <v>183</v>
      </c>
      <c r="C62" s="296"/>
      <c r="D62" s="296"/>
      <c r="E62" s="296"/>
      <c r="F62" s="296"/>
      <c r="G62" s="296"/>
      <c r="H62" s="61"/>
      <c r="I62" s="62">
        <f>+I53-I61</f>
        <v>14659700</v>
      </c>
    </row>
    <row r="63" spans="1:9" ht="15" thickTop="1" x14ac:dyDescent="0.3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31"/>
      <c r="I63" s="22" t="str">
        <f t="shared" ref="I63:I84" si="0">IF($H63&gt;0,E63*H63,"")</f>
        <v/>
      </c>
    </row>
    <row r="64" spans="1:9" x14ac:dyDescent="0.3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31"/>
      <c r="I64" s="22">
        <f>+I7+I9+I10+I11+I13+I18+I19+I21+I23+I31+I32+I35+I36+I37+I39-I56-I57-I58-I59-I60</f>
        <v>14659700</v>
      </c>
    </row>
    <row r="65" spans="1:9" x14ac:dyDescent="0.3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31"/>
      <c r="I65" s="22" t="str">
        <f t="shared" si="0"/>
        <v/>
      </c>
    </row>
    <row r="66" spans="1:9" x14ac:dyDescent="0.3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31"/>
      <c r="I66" s="22" t="str">
        <f t="shared" si="0"/>
        <v/>
      </c>
    </row>
    <row r="67" spans="1:9" x14ac:dyDescent="0.3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31"/>
      <c r="I67" s="22" t="str">
        <f t="shared" si="0"/>
        <v/>
      </c>
    </row>
    <row r="68" spans="1:9" x14ac:dyDescent="0.3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31"/>
      <c r="I68" s="22" t="str">
        <f t="shared" si="0"/>
        <v/>
      </c>
    </row>
    <row r="69" spans="1:9" x14ac:dyDescent="0.3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31"/>
      <c r="I69" s="22" t="str">
        <f t="shared" si="0"/>
        <v/>
      </c>
    </row>
    <row r="70" spans="1:9" x14ac:dyDescent="0.3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31"/>
      <c r="I70" s="22" t="str">
        <f t="shared" si="0"/>
        <v/>
      </c>
    </row>
    <row r="71" spans="1:9" x14ac:dyDescent="0.3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31"/>
      <c r="I71" s="22" t="str">
        <f t="shared" si="0"/>
        <v/>
      </c>
    </row>
    <row r="72" spans="1:9" x14ac:dyDescent="0.3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31"/>
      <c r="I72" s="22" t="str">
        <f t="shared" si="0"/>
        <v/>
      </c>
    </row>
    <row r="73" spans="1:9" x14ac:dyDescent="0.3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131"/>
      <c r="I73" s="22" t="str">
        <f t="shared" si="0"/>
        <v/>
      </c>
    </row>
    <row r="74" spans="1:9" x14ac:dyDescent="0.3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131"/>
      <c r="I74" s="22" t="str">
        <f t="shared" si="0"/>
        <v/>
      </c>
    </row>
    <row r="75" spans="1:9" x14ac:dyDescent="0.3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131"/>
      <c r="I75" s="22" t="str">
        <f t="shared" si="0"/>
        <v/>
      </c>
    </row>
    <row r="76" spans="1:9" x14ac:dyDescent="0.3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131"/>
      <c r="I76" s="22" t="str">
        <f t="shared" si="0"/>
        <v/>
      </c>
    </row>
    <row r="77" spans="1:9" x14ac:dyDescent="0.3">
      <c r="A77" s="21"/>
      <c r="B77" s="293" t="str">
        <f>IF($A77&gt;0,VLOOKUP($A77,[2]ADICIONALES!$A$1:$C$200,2,FALSE),"")</f>
        <v/>
      </c>
      <c r="C77" s="293"/>
      <c r="D77" s="293"/>
      <c r="E77" s="294" t="str">
        <f>IF($A77&gt;0,VLOOKUP($A77,[2]ADICIONALES!$A$1:$C$200,3,FALSE),"")</f>
        <v/>
      </c>
      <c r="F77" s="294"/>
      <c r="G77" s="32"/>
      <c r="H77" s="131"/>
      <c r="I77" s="22" t="str">
        <f t="shared" si="0"/>
        <v/>
      </c>
    </row>
    <row r="78" spans="1:9" x14ac:dyDescent="0.3">
      <c r="A78" s="21"/>
      <c r="B78" s="293" t="str">
        <f>IF($A78&gt;0,VLOOKUP($A78,[2]ADICIONALES!$A$1:$C$200,2,FALSE),"")</f>
        <v/>
      </c>
      <c r="C78" s="293"/>
      <c r="D78" s="293"/>
      <c r="E78" s="294" t="str">
        <f>IF($A78&gt;0,VLOOKUP($A78,[2]ADICIONALES!$A$1:$C$200,3,FALSE),"")</f>
        <v/>
      </c>
      <c r="F78" s="294"/>
      <c r="G78" s="32"/>
      <c r="H78" s="131"/>
      <c r="I78" s="22" t="str">
        <f t="shared" si="0"/>
        <v/>
      </c>
    </row>
    <row r="79" spans="1:9" x14ac:dyDescent="0.3">
      <c r="A79" s="21"/>
      <c r="B79" s="293" t="str">
        <f>IF($A79&gt;0,VLOOKUP($A79,[2]ADICIONALES!$A$1:$C$200,2,FALSE),"")</f>
        <v/>
      </c>
      <c r="C79" s="293"/>
      <c r="D79" s="293"/>
      <c r="E79" s="294" t="str">
        <f>IF($A79&gt;0,VLOOKUP($A79,[2]ADICIONALES!$A$1:$C$200,3,FALSE),"")</f>
        <v/>
      </c>
      <c r="F79" s="294"/>
      <c r="G79" s="32"/>
      <c r="H79" s="131"/>
      <c r="I79" s="22" t="str">
        <f t="shared" si="0"/>
        <v/>
      </c>
    </row>
    <row r="80" spans="1:9" x14ac:dyDescent="0.3">
      <c r="A80" s="21"/>
      <c r="B80" s="293" t="str">
        <f>IF($A80&gt;0,VLOOKUP($A80,[2]ADICIONALES!$A$1:$C$200,2,FALSE),"")</f>
        <v/>
      </c>
      <c r="C80" s="293"/>
      <c r="D80" s="293"/>
      <c r="E80" s="294" t="str">
        <f>IF($A80&gt;0,VLOOKUP($A80,[2]ADICIONALES!$A$1:$C$200,3,FALSE),"")</f>
        <v/>
      </c>
      <c r="F80" s="294"/>
      <c r="G80" s="32"/>
      <c r="H80" s="131"/>
      <c r="I80" s="22" t="str">
        <f t="shared" si="0"/>
        <v/>
      </c>
    </row>
    <row r="81" spans="1:19" x14ac:dyDescent="0.3">
      <c r="A81" s="21"/>
      <c r="B81" s="293" t="str">
        <f>IF($A81&gt;0,VLOOKUP($A81,[2]ADICIONALES!$A$1:$C$200,2,FALSE),"")</f>
        <v/>
      </c>
      <c r="C81" s="293"/>
      <c r="D81" s="293"/>
      <c r="E81" s="294" t="str">
        <f>IF($A81&gt;0,VLOOKUP($A81,[2]ADICIONALES!$A$1:$C$200,3,FALSE),"")</f>
        <v/>
      </c>
      <c r="F81" s="294"/>
      <c r="G81" s="32"/>
      <c r="H81" s="131"/>
      <c r="I81" s="22" t="str">
        <f t="shared" si="0"/>
        <v/>
      </c>
    </row>
    <row r="82" spans="1:19" x14ac:dyDescent="0.3">
      <c r="A82" s="21"/>
      <c r="B82" s="293" t="str">
        <f>IF($A82&gt;0,VLOOKUP($A82,[2]ADICIONALES!$A$1:$C$200,2,FALSE),"")</f>
        <v/>
      </c>
      <c r="C82" s="293"/>
      <c r="D82" s="293"/>
      <c r="E82" s="294" t="str">
        <f>IF($A82&gt;0,VLOOKUP($A82,[2]ADICIONALES!$A$1:$C$200,3,FALSE),"")</f>
        <v/>
      </c>
      <c r="F82" s="294"/>
      <c r="G82" s="32"/>
      <c r="H82" s="131"/>
      <c r="I82" s="22" t="str">
        <f t="shared" si="0"/>
        <v/>
      </c>
    </row>
    <row r="83" spans="1:19" x14ac:dyDescent="0.3">
      <c r="A83" s="21"/>
      <c r="B83" s="293" t="str">
        <f>IF($A83&gt;0,VLOOKUP($A83,[2]ADICIONALES!$A$1:$C$200,2,FALSE),"")</f>
        <v/>
      </c>
      <c r="C83" s="293"/>
      <c r="D83" s="293"/>
      <c r="E83" s="294" t="str">
        <f>IF($A83&gt;0,VLOOKUP($A83,[2]ADICIONALES!$A$1:$C$200,3,FALSE),"")</f>
        <v/>
      </c>
      <c r="F83" s="294"/>
      <c r="G83" s="32"/>
      <c r="H83" s="131"/>
      <c r="I83" s="22" t="str">
        <f t="shared" si="0"/>
        <v/>
      </c>
    </row>
    <row r="84" spans="1:19" x14ac:dyDescent="0.3">
      <c r="A84" s="21"/>
      <c r="B84" s="293" t="str">
        <f>IF($A84&gt;0,VLOOKUP($A84,[2]ADICIONALES!$A$1:$C$200,2,FALSE),"")</f>
        <v/>
      </c>
      <c r="C84" s="293"/>
      <c r="D84" s="293"/>
      <c r="E84" s="294" t="str">
        <f>IF($A84&gt;0,VLOOKUP($A84,[2]ADICIONALES!$A$1:$C$200,3,FALSE),"")</f>
        <v/>
      </c>
      <c r="F84" s="294"/>
      <c r="G84" s="32"/>
      <c r="H84" s="131"/>
      <c r="I84" s="22" t="str">
        <f t="shared" si="0"/>
        <v/>
      </c>
    </row>
    <row r="85" spans="1:19" s="25" customFormat="1" x14ac:dyDescent="0.3">
      <c r="A85" s="21"/>
      <c r="B85" s="293" t="str">
        <f>IF($A85&gt;0,VLOOKUP($A85,[2]ADICIONALES!$A$1:$C$200,2,FALSE),"")</f>
        <v/>
      </c>
      <c r="C85" s="293"/>
      <c r="D85" s="293"/>
      <c r="E85" s="295"/>
      <c r="F85" s="295"/>
      <c r="G85" s="23"/>
      <c r="H85" s="131"/>
      <c r="I85" s="24"/>
    </row>
    <row r="86" spans="1:19" x14ac:dyDescent="0.3">
      <c r="E86" s="292"/>
      <c r="F86" s="292"/>
      <c r="G86" s="32"/>
      <c r="H86" s="131"/>
    </row>
    <row r="87" spans="1:19" s="8" customFormat="1" x14ac:dyDescent="0.3">
      <c r="A87" s="6"/>
      <c r="B87" s="6"/>
      <c r="C87" s="6"/>
      <c r="D87" s="6"/>
      <c r="E87" s="292"/>
      <c r="F87" s="292"/>
      <c r="G87" s="32"/>
      <c r="H87" s="131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292"/>
      <c r="F88" s="292"/>
      <c r="G88" s="32"/>
      <c r="H88" s="131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292"/>
      <c r="F89" s="292"/>
      <c r="G89" s="32"/>
      <c r="H89" s="131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292"/>
      <c r="F90" s="292"/>
      <c r="G90" s="32"/>
      <c r="H90" s="131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92"/>
      <c r="F91" s="292"/>
      <c r="G91" s="32"/>
      <c r="H91" s="131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92"/>
      <c r="F92" s="292"/>
      <c r="G92" s="32"/>
      <c r="H92" s="131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92"/>
      <c r="F93" s="292"/>
      <c r="G93" s="32"/>
      <c r="H93" s="131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92"/>
      <c r="F94" s="292"/>
      <c r="G94" s="32"/>
      <c r="H94" s="131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92"/>
      <c r="F95" s="292"/>
      <c r="G95" s="32"/>
      <c r="H95" s="131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92"/>
      <c r="F96" s="292"/>
      <c r="G96" s="32"/>
      <c r="H96" s="131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92"/>
      <c r="F97" s="292"/>
      <c r="G97" s="32"/>
      <c r="H97" s="131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92"/>
      <c r="F98" s="292"/>
      <c r="G98" s="32"/>
      <c r="H98" s="131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92"/>
      <c r="F99" s="292"/>
      <c r="G99" s="32"/>
      <c r="H99" s="131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92"/>
      <c r="F100" s="292"/>
      <c r="G100" s="32"/>
      <c r="H100" s="131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92"/>
      <c r="F101" s="292"/>
      <c r="G101" s="32"/>
      <c r="H101" s="131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92"/>
      <c r="F102" s="292"/>
      <c r="G102" s="32"/>
      <c r="H102" s="131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92"/>
      <c r="F103" s="292"/>
      <c r="G103" s="32"/>
      <c r="H103" s="131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92"/>
      <c r="F104" s="292"/>
      <c r="G104" s="32"/>
      <c r="H104" s="131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92"/>
      <c r="F105" s="292"/>
      <c r="G105" s="32"/>
      <c r="H105" s="131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92"/>
      <c r="F106" s="292"/>
      <c r="G106" s="32"/>
      <c r="H106" s="131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92"/>
      <c r="F107" s="292"/>
      <c r="G107" s="32"/>
      <c r="H107" s="131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92"/>
      <c r="F108" s="292"/>
      <c r="G108" s="32"/>
      <c r="H108" s="131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92"/>
      <c r="F109" s="292"/>
      <c r="G109" s="32"/>
      <c r="H109" s="131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92"/>
      <c r="F110" s="292"/>
      <c r="G110" s="32"/>
      <c r="H110" s="131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92"/>
      <c r="F111" s="292"/>
      <c r="G111" s="32"/>
      <c r="H111" s="131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92"/>
      <c r="F112" s="292"/>
      <c r="G112" s="32"/>
      <c r="H112" s="131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92"/>
      <c r="F113" s="292"/>
      <c r="G113" s="32"/>
      <c r="H113" s="131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92"/>
      <c r="F114" s="292"/>
      <c r="G114" s="32"/>
      <c r="H114" s="131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92"/>
      <c r="F115" s="292"/>
      <c r="G115" s="32"/>
      <c r="H115" s="131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92"/>
      <c r="F116" s="292"/>
      <c r="G116" s="32"/>
      <c r="H116" s="131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92"/>
      <c r="F117" s="292"/>
      <c r="G117" s="32"/>
      <c r="H117" s="131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92"/>
      <c r="F118" s="292"/>
      <c r="G118" s="32"/>
      <c r="H118" s="131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92"/>
      <c r="F119" s="292"/>
      <c r="G119" s="32"/>
      <c r="H119" s="131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92"/>
      <c r="F120" s="292"/>
      <c r="G120" s="32"/>
      <c r="H120" s="131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92"/>
      <c r="F121" s="292"/>
      <c r="G121" s="32"/>
      <c r="H121" s="131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92"/>
      <c r="F122" s="292"/>
      <c r="G122" s="32"/>
      <c r="H122" s="131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92"/>
      <c r="F123" s="292"/>
      <c r="G123" s="32"/>
      <c r="H123" s="131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92"/>
      <c r="F124" s="292"/>
      <c r="G124" s="32"/>
      <c r="H124" s="131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92"/>
      <c r="F125" s="292"/>
      <c r="G125" s="32"/>
      <c r="H125" s="131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92"/>
      <c r="F126" s="292"/>
      <c r="G126" s="32"/>
      <c r="H126" s="131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92"/>
      <c r="F127" s="292"/>
      <c r="G127" s="32"/>
      <c r="H127" s="131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92"/>
      <c r="F128" s="292"/>
      <c r="G128" s="32"/>
      <c r="H128" s="131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92"/>
      <c r="F129" s="292"/>
      <c r="G129" s="32"/>
      <c r="H129" s="131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92"/>
      <c r="F130" s="292"/>
      <c r="G130" s="32"/>
      <c r="H130" s="131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92"/>
      <c r="F131" s="292"/>
      <c r="G131" s="32"/>
      <c r="H131" s="131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92"/>
      <c r="F132" s="292"/>
      <c r="G132" s="32"/>
      <c r="H132" s="131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92"/>
      <c r="F133" s="292"/>
      <c r="G133" s="32"/>
      <c r="H133" s="131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92"/>
      <c r="F134" s="292"/>
      <c r="G134" s="32"/>
      <c r="H134" s="131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92"/>
      <c r="F135" s="292"/>
      <c r="G135" s="32"/>
      <c r="H135" s="131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92"/>
      <c r="F136" s="292"/>
      <c r="G136" s="32"/>
      <c r="H136" s="131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92"/>
      <c r="F137" s="292"/>
      <c r="G137" s="32"/>
      <c r="H137" s="131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92"/>
      <c r="F138" s="292"/>
      <c r="G138" s="32"/>
      <c r="H138" s="131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92"/>
      <c r="F139" s="292"/>
      <c r="G139" s="32"/>
      <c r="H139" s="131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92"/>
      <c r="F140" s="292"/>
      <c r="G140" s="32"/>
      <c r="H140" s="131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92"/>
      <c r="F141" s="292"/>
      <c r="G141" s="32"/>
      <c r="H141" s="131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92"/>
      <c r="F142" s="292"/>
      <c r="G142" s="32"/>
      <c r="H142" s="131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92"/>
      <c r="F143" s="292"/>
      <c r="G143" s="32"/>
      <c r="H143" s="131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92"/>
      <c r="F144" s="292"/>
      <c r="G144" s="32"/>
      <c r="H144" s="131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92"/>
      <c r="F145" s="292"/>
      <c r="G145" s="32"/>
      <c r="H145" s="131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92"/>
      <c r="F146" s="292"/>
      <c r="G146" s="32"/>
      <c r="H146" s="131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92"/>
      <c r="F147" s="292"/>
      <c r="G147" s="32"/>
      <c r="H147" s="131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92"/>
      <c r="F148" s="292"/>
      <c r="G148" s="32"/>
      <c r="H148" s="131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92"/>
      <c r="F149" s="292"/>
      <c r="G149" s="32"/>
      <c r="H149" s="131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92"/>
      <c r="F150" s="292"/>
      <c r="G150" s="32"/>
      <c r="H150" s="131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92"/>
      <c r="F151" s="292"/>
      <c r="G151" s="32"/>
      <c r="H151" s="131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92"/>
      <c r="F152" s="292"/>
      <c r="G152" s="32"/>
      <c r="H152" s="131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92"/>
      <c r="F153" s="292"/>
      <c r="G153" s="32"/>
      <c r="H153" s="131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92"/>
      <c r="F154" s="292"/>
      <c r="G154" s="32"/>
      <c r="H154" s="131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92"/>
      <c r="F155" s="292"/>
      <c r="G155" s="32"/>
      <c r="H155" s="131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92"/>
      <c r="F156" s="292"/>
      <c r="G156" s="32"/>
      <c r="H156" s="131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92"/>
      <c r="F157" s="292"/>
      <c r="G157" s="32"/>
      <c r="H157" s="131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92"/>
      <c r="F158" s="292"/>
      <c r="G158" s="32"/>
      <c r="H158" s="131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92"/>
      <c r="F159" s="292"/>
      <c r="G159" s="32"/>
      <c r="H159" s="131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92"/>
      <c r="F160" s="292"/>
      <c r="G160" s="32"/>
      <c r="H160" s="131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92"/>
      <c r="F161" s="292"/>
      <c r="G161" s="32"/>
      <c r="H161" s="131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92"/>
      <c r="F162" s="292"/>
      <c r="G162" s="32"/>
      <c r="H162" s="131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92"/>
      <c r="F163" s="292"/>
      <c r="G163" s="32"/>
      <c r="H163" s="131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92"/>
      <c r="F164" s="292"/>
      <c r="G164" s="32"/>
      <c r="H164" s="131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92"/>
      <c r="F165" s="292"/>
      <c r="G165" s="32"/>
      <c r="H165" s="131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92"/>
      <c r="F166" s="292"/>
      <c r="G166" s="32"/>
      <c r="H166" s="131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92"/>
      <c r="F167" s="292"/>
      <c r="G167" s="32"/>
      <c r="H167" s="131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92"/>
      <c r="F168" s="292"/>
      <c r="G168" s="32"/>
      <c r="H168" s="131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92"/>
      <c r="F169" s="292"/>
      <c r="G169" s="32"/>
      <c r="H169" s="131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92"/>
      <c r="F170" s="292"/>
      <c r="G170" s="32"/>
      <c r="H170" s="131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92"/>
      <c r="F171" s="292"/>
      <c r="G171" s="32"/>
      <c r="H171" s="131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92"/>
      <c r="F172" s="292"/>
      <c r="G172" s="32"/>
      <c r="H172" s="131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92"/>
      <c r="F173" s="292"/>
      <c r="G173" s="32"/>
      <c r="H173" s="131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92"/>
      <c r="F174" s="292"/>
      <c r="G174" s="32"/>
      <c r="H174" s="131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92"/>
      <c r="F175" s="292"/>
      <c r="G175" s="32"/>
      <c r="H175" s="131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92"/>
      <c r="F176" s="292"/>
      <c r="G176" s="32"/>
      <c r="H176" s="131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92"/>
      <c r="F177" s="292"/>
      <c r="G177" s="32"/>
      <c r="H177" s="131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92"/>
      <c r="F178" s="292"/>
      <c r="G178" s="32"/>
      <c r="H178" s="131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92"/>
      <c r="F179" s="292"/>
      <c r="G179" s="32"/>
      <c r="H179" s="131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92"/>
      <c r="F180" s="292"/>
      <c r="G180" s="32"/>
      <c r="H180" s="131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92"/>
      <c r="F181" s="292"/>
      <c r="G181" s="32"/>
      <c r="H181" s="131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92"/>
      <c r="F182" s="292"/>
      <c r="G182" s="32"/>
      <c r="H182" s="131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92"/>
      <c r="F183" s="292"/>
      <c r="G183" s="32"/>
      <c r="H183" s="131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92"/>
      <c r="F184" s="292"/>
      <c r="G184" s="32"/>
      <c r="H184" s="131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92"/>
      <c r="F185" s="292"/>
      <c r="G185" s="32"/>
      <c r="H185" s="131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92"/>
      <c r="F186" s="292"/>
      <c r="G186" s="32"/>
      <c r="H186" s="131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92"/>
      <c r="F187" s="292"/>
      <c r="G187" s="32"/>
      <c r="H187" s="131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92"/>
      <c r="F188" s="292"/>
      <c r="G188" s="32"/>
      <c r="H188" s="131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92"/>
      <c r="F189" s="292"/>
      <c r="G189" s="32"/>
      <c r="H189" s="131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92"/>
      <c r="F190" s="292"/>
      <c r="G190" s="32"/>
      <c r="H190" s="131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92"/>
      <c r="F191" s="292"/>
      <c r="G191" s="32"/>
      <c r="H191" s="131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92"/>
      <c r="F192" s="292"/>
      <c r="G192" s="32"/>
      <c r="H192" s="131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92"/>
      <c r="F193" s="292"/>
      <c r="G193" s="32"/>
      <c r="H193" s="131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92"/>
      <c r="F194" s="292"/>
      <c r="G194" s="32"/>
      <c r="H194" s="131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92"/>
      <c r="F195" s="292"/>
      <c r="G195" s="32"/>
      <c r="H195" s="131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92"/>
      <c r="F196" s="292"/>
      <c r="G196" s="32"/>
      <c r="H196" s="131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92"/>
      <c r="F197" s="292"/>
      <c r="G197" s="32"/>
      <c r="H197" s="131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92"/>
      <c r="F198" s="292"/>
      <c r="G198" s="32"/>
      <c r="H198" s="131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92"/>
      <c r="F199" s="292"/>
      <c r="G199" s="32"/>
      <c r="H199" s="131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92"/>
      <c r="F200" s="292"/>
      <c r="G200" s="32"/>
      <c r="H200" s="131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92"/>
      <c r="F201" s="292"/>
      <c r="G201" s="32"/>
      <c r="H201" s="131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92"/>
      <c r="F202" s="292"/>
      <c r="G202" s="32"/>
      <c r="H202" s="131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92"/>
      <c r="F203" s="292"/>
      <c r="G203" s="32"/>
      <c r="H203" s="131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92"/>
      <c r="F204" s="292"/>
      <c r="G204" s="32"/>
      <c r="H204" s="131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92"/>
      <c r="F205" s="292"/>
      <c r="G205" s="32"/>
      <c r="H205" s="131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92"/>
      <c r="F206" s="292"/>
      <c r="G206" s="32"/>
      <c r="H206" s="131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92"/>
      <c r="F207" s="292"/>
      <c r="G207" s="32"/>
      <c r="H207" s="131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92"/>
      <c r="F208" s="292"/>
      <c r="G208" s="32"/>
      <c r="H208" s="131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92"/>
      <c r="F209" s="292"/>
      <c r="G209" s="32"/>
      <c r="H209" s="131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92"/>
      <c r="F210" s="292"/>
      <c r="G210" s="32"/>
      <c r="H210" s="131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92"/>
      <c r="F211" s="292"/>
      <c r="G211" s="32"/>
      <c r="H211" s="131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92"/>
      <c r="F212" s="29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92"/>
      <c r="F213" s="29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92"/>
      <c r="F214" s="29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92"/>
      <c r="F215" s="29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92"/>
      <c r="F216" s="29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92"/>
      <c r="F217" s="29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92"/>
      <c r="F218" s="29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92"/>
      <c r="F219" s="29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92"/>
      <c r="F220" s="29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92"/>
      <c r="F221" s="29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92"/>
      <c r="F222" s="29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92"/>
      <c r="F223" s="29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92"/>
      <c r="F224" s="29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92"/>
      <c r="F225" s="29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92"/>
      <c r="F226" s="29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92"/>
      <c r="F227" s="29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92"/>
      <c r="F228" s="29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92"/>
      <c r="F229" s="29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92"/>
      <c r="F230" s="29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92"/>
      <c r="F231" s="29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92"/>
      <c r="F232" s="29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92"/>
      <c r="F233" s="29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92"/>
      <c r="F234" s="29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92"/>
      <c r="F235" s="29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92"/>
      <c r="F236" s="29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92"/>
      <c r="F237" s="29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92"/>
      <c r="F238" s="29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92"/>
      <c r="F239" s="29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92"/>
      <c r="F240" s="29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92"/>
      <c r="F241" s="29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92"/>
      <c r="F242" s="29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92"/>
      <c r="F243" s="29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92"/>
      <c r="F244" s="29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92"/>
      <c r="F245" s="29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92"/>
      <c r="F246" s="29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92"/>
      <c r="F247" s="29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92"/>
      <c r="F248" s="29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92"/>
      <c r="F249" s="29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92"/>
      <c r="F250" s="29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92"/>
      <c r="F251" s="29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92"/>
      <c r="F252" s="29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92"/>
      <c r="F253" s="29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92"/>
      <c r="F254" s="29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92"/>
      <c r="F255" s="29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92"/>
      <c r="F256" s="29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92"/>
      <c r="F257" s="29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92"/>
      <c r="F258" s="29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92"/>
      <c r="F259" s="29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92"/>
      <c r="F260" s="29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92"/>
      <c r="F261" s="29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92"/>
      <c r="F262" s="29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92"/>
      <c r="F263" s="29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92"/>
      <c r="F264" s="29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92"/>
      <c r="F265" s="29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92"/>
      <c r="F266" s="29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92"/>
      <c r="F267" s="29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92"/>
      <c r="F268" s="29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92"/>
      <c r="F269" s="29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92"/>
      <c r="F270" s="29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92"/>
      <c r="F271" s="29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92"/>
      <c r="F272" s="29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92"/>
      <c r="F273" s="29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92"/>
      <c r="F274" s="29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92"/>
      <c r="F275" s="29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92"/>
      <c r="F276" s="29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92"/>
      <c r="F277" s="29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92"/>
      <c r="F278" s="29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92"/>
      <c r="F279" s="29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92"/>
      <c r="F280" s="29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92"/>
      <c r="F281" s="29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92"/>
      <c r="F282" s="29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92"/>
      <c r="F283" s="292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92"/>
      <c r="F284" s="292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92"/>
      <c r="F285" s="292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92"/>
      <c r="F286" s="292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92"/>
      <c r="F287" s="292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92"/>
      <c r="F288" s="292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92"/>
      <c r="F289" s="292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92"/>
      <c r="F290" s="292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92"/>
      <c r="F291" s="292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92"/>
      <c r="F292" s="292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92"/>
      <c r="F293" s="292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92"/>
      <c r="F294" s="292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92"/>
      <c r="F295" s="292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92"/>
      <c r="F296" s="292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92"/>
      <c r="F297" s="292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92"/>
      <c r="F298" s="292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92"/>
      <c r="F299" s="292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92"/>
      <c r="F300" s="292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92"/>
      <c r="F301" s="292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292"/>
      <c r="F302" s="292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292"/>
      <c r="F303" s="292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292"/>
      <c r="F304" s="292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292"/>
      <c r="F305" s="292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292"/>
      <c r="F306" s="292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292"/>
      <c r="F307" s="292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292"/>
      <c r="F308" s="292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292"/>
      <c r="F309" s="292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292"/>
      <c r="F310" s="292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292"/>
      <c r="F311" s="292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292"/>
      <c r="F312" s="292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292"/>
      <c r="F313" s="292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6"/>
      <c r="C407" s="6"/>
      <c r="D407" s="6"/>
      <c r="E407" s="6"/>
      <c r="F407" s="6"/>
      <c r="G407" s="289"/>
      <c r="H407" s="289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6"/>
      <c r="C408" s="6"/>
      <c r="D408" s="6"/>
      <c r="E408" s="6"/>
      <c r="F408" s="6"/>
      <c r="G408" s="289"/>
      <c r="H408" s="289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6"/>
      <c r="C409" s="6"/>
      <c r="D409" s="6"/>
      <c r="E409" s="6"/>
      <c r="F409" s="6"/>
      <c r="G409" s="289"/>
      <c r="H409" s="289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6"/>
      <c r="C410" s="6"/>
      <c r="D410" s="6"/>
      <c r="E410" s="6"/>
      <c r="F410" s="6"/>
      <c r="G410" s="289"/>
      <c r="H410" s="289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6"/>
      <c r="C411" s="6"/>
      <c r="D411" s="6"/>
      <c r="E411" s="6"/>
      <c r="F411" s="6"/>
      <c r="G411" s="289"/>
      <c r="H411" s="289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6"/>
      <c r="C412" s="6"/>
      <c r="D412" s="6"/>
      <c r="E412" s="6"/>
      <c r="F412" s="6"/>
      <c r="G412" s="289"/>
      <c r="H412" s="289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6"/>
      <c r="C413" s="6"/>
      <c r="D413" s="6"/>
      <c r="E413" s="6"/>
      <c r="F413" s="6"/>
      <c r="G413" s="289"/>
      <c r="H413" s="289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6"/>
      <c r="C414" s="6"/>
      <c r="D414" s="6"/>
      <c r="E414" s="6"/>
      <c r="F414" s="6"/>
      <c r="G414" s="289"/>
      <c r="H414" s="289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33203125" style="6" customWidth="1"/>
    <col min="5" max="5" width="15" style="6" customWidth="1"/>
    <col min="6" max="6" width="0.88671875" style="6" customWidth="1"/>
    <col min="7" max="7" width="1.5546875" style="7" customWidth="1"/>
    <col min="8" max="8" width="9.6640625" style="6" customWidth="1"/>
    <col min="9" max="9" width="14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15" width="9.6640625" style="6" customWidth="1"/>
    <col min="16" max="16384" width="9.6640625" style="6"/>
  </cols>
  <sheetData>
    <row r="1" spans="1:19" x14ac:dyDescent="0.3">
      <c r="B1" s="28"/>
      <c r="C1" s="28"/>
      <c r="D1" s="28"/>
      <c r="E1" s="29"/>
      <c r="F1" s="353"/>
      <c r="G1" s="353"/>
      <c r="H1" s="353"/>
      <c r="I1" s="30"/>
    </row>
    <row r="2" spans="1:19" x14ac:dyDescent="0.3">
      <c r="B2" s="28"/>
      <c r="C2" s="31"/>
      <c r="D2" s="97"/>
      <c r="E2" s="29"/>
      <c r="F2" s="353"/>
      <c r="G2" s="353"/>
      <c r="H2" s="353"/>
      <c r="I2" s="30"/>
    </row>
    <row r="3" spans="1:19" ht="6.75" customHeight="1" x14ac:dyDescent="0.3"/>
    <row r="4" spans="1:19" ht="5.25" customHeight="1" x14ac:dyDescent="0.3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3">
      <c r="A5" s="19"/>
      <c r="B5" s="19"/>
      <c r="C5" s="328" t="s">
        <v>117</v>
      </c>
      <c r="D5" s="328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3">
      <c r="B6" s="54" t="s">
        <v>77</v>
      </c>
      <c r="C6" s="54"/>
      <c r="D6" s="54"/>
      <c r="E6" s="290">
        <v>1590000</v>
      </c>
      <c r="F6" s="290"/>
      <c r="G6" s="291">
        <v>1</v>
      </c>
      <c r="H6" s="291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3">
      <c r="B7" s="54" t="s">
        <v>127</v>
      </c>
      <c r="C7" s="54"/>
      <c r="D7" s="54"/>
      <c r="E7" s="290">
        <v>1680000</v>
      </c>
      <c r="F7" s="290"/>
      <c r="G7" s="291">
        <v>1</v>
      </c>
      <c r="H7" s="291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3">
      <c r="B8" s="352" t="s">
        <v>83</v>
      </c>
      <c r="C8" s="352"/>
      <c r="D8" s="352"/>
      <c r="E8" s="324">
        <f>240000+90000+250000+150000</f>
        <v>730000</v>
      </c>
      <c r="F8" s="324"/>
      <c r="G8" s="336">
        <v>1</v>
      </c>
      <c r="H8" s="336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3">
      <c r="B9" s="352" t="s">
        <v>89</v>
      </c>
      <c r="C9" s="352"/>
      <c r="D9" s="352"/>
      <c r="E9" s="324">
        <v>855000</v>
      </c>
      <c r="F9" s="324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3">
      <c r="B10" s="352" t="s">
        <v>103</v>
      </c>
      <c r="C10" s="352"/>
      <c r="D10" s="352"/>
      <c r="E10" s="324">
        <v>150000</v>
      </c>
      <c r="F10" s="324"/>
      <c r="G10" s="336">
        <v>2</v>
      </c>
      <c r="H10" s="336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3">
      <c r="B11" s="26" t="s">
        <v>118</v>
      </c>
      <c r="C11" s="63"/>
      <c r="D11" s="63"/>
      <c r="E11" s="324">
        <v>50000</v>
      </c>
      <c r="F11" s="324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3">
      <c r="B12" s="347" t="s">
        <v>119</v>
      </c>
      <c r="C12" s="347"/>
      <c r="D12" s="347"/>
      <c r="E12" s="324">
        <v>65000</v>
      </c>
      <c r="F12" s="324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3">
      <c r="B13" s="347" t="s">
        <v>81</v>
      </c>
      <c r="C13" s="347"/>
      <c r="D13" s="347"/>
      <c r="E13" s="324">
        <v>95000</v>
      </c>
      <c r="F13" s="324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3">
      <c r="A14" s="21"/>
      <c r="B14" s="59" t="s">
        <v>128</v>
      </c>
      <c r="C14" s="59"/>
      <c r="E14" s="324">
        <v>550000</v>
      </c>
      <c r="F14" s="324"/>
      <c r="G14" s="291"/>
      <c r="H14" s="291"/>
      <c r="I14" s="53"/>
    </row>
    <row r="15" spans="1:19" x14ac:dyDescent="0.3">
      <c r="A15" s="21"/>
      <c r="B15" s="59" t="s">
        <v>129</v>
      </c>
      <c r="C15" s="59"/>
      <c r="E15" s="324">
        <v>380000</v>
      </c>
      <c r="F15" s="324"/>
      <c r="G15" s="291"/>
      <c r="H15" s="291"/>
      <c r="I15" s="53"/>
    </row>
    <row r="16" spans="1:19" ht="32.25" customHeight="1" x14ac:dyDescent="0.3">
      <c r="A16" s="21"/>
      <c r="B16" s="300" t="s">
        <v>130</v>
      </c>
      <c r="C16" s="300"/>
      <c r="D16" s="300"/>
      <c r="E16" s="324">
        <v>1920000</v>
      </c>
      <c r="F16" s="324"/>
      <c r="G16" s="291"/>
      <c r="H16" s="291"/>
      <c r="I16" s="53"/>
    </row>
    <row r="17" spans="1:9" ht="32.25" customHeight="1" x14ac:dyDescent="0.3">
      <c r="A17" s="21"/>
      <c r="B17" s="300" t="s">
        <v>131</v>
      </c>
      <c r="C17" s="300"/>
      <c r="D17" s="300"/>
      <c r="E17" s="290">
        <v>2480000</v>
      </c>
      <c r="F17" s="290"/>
      <c r="G17" s="291"/>
      <c r="H17" s="291"/>
      <c r="I17" s="53"/>
    </row>
    <row r="18" spans="1:9" ht="32.25" customHeight="1" x14ac:dyDescent="0.3">
      <c r="A18" s="21"/>
      <c r="B18" s="300" t="s">
        <v>132</v>
      </c>
      <c r="C18" s="300"/>
      <c r="D18" s="300"/>
      <c r="E18" s="290">
        <v>3990000</v>
      </c>
      <c r="F18" s="290">
        <v>3800000</v>
      </c>
      <c r="G18" s="291"/>
      <c r="H18" s="291"/>
      <c r="I18" s="53"/>
    </row>
    <row r="19" spans="1:9" ht="32.25" customHeight="1" x14ac:dyDescent="0.3">
      <c r="A19" s="21"/>
      <c r="B19" s="300" t="s">
        <v>133</v>
      </c>
      <c r="C19" s="300"/>
      <c r="D19" s="300"/>
      <c r="E19" s="324">
        <v>5280000</v>
      </c>
      <c r="F19" s="324"/>
      <c r="G19" s="291"/>
      <c r="H19" s="291"/>
      <c r="I19" s="53">
        <v>800000</v>
      </c>
    </row>
    <row r="20" spans="1:9" ht="32.25" customHeight="1" x14ac:dyDescent="0.3">
      <c r="A20" s="21"/>
      <c r="B20" s="300" t="s">
        <v>134</v>
      </c>
      <c r="C20" s="300"/>
      <c r="D20" s="300"/>
      <c r="E20" s="324">
        <v>8000000</v>
      </c>
      <c r="F20" s="324"/>
      <c r="G20" s="99"/>
      <c r="H20" s="99"/>
      <c r="I20" s="53"/>
    </row>
    <row r="21" spans="1:9" x14ac:dyDescent="0.3">
      <c r="A21" s="21"/>
      <c r="B21" s="59" t="s">
        <v>120</v>
      </c>
      <c r="C21" s="59"/>
      <c r="E21" s="290">
        <v>65000</v>
      </c>
      <c r="F21" s="290">
        <v>65000</v>
      </c>
      <c r="G21" s="291"/>
      <c r="H21" s="291">
        <v>9</v>
      </c>
      <c r="I21" s="53"/>
    </row>
    <row r="22" spans="1:9" x14ac:dyDescent="0.3">
      <c r="A22" s="21"/>
      <c r="B22" s="59" t="s">
        <v>135</v>
      </c>
      <c r="C22" s="59"/>
      <c r="E22" s="290">
        <v>1500000</v>
      </c>
      <c r="F22" s="290">
        <v>65000</v>
      </c>
      <c r="G22" s="99"/>
      <c r="H22" s="99"/>
      <c r="I22" s="53"/>
    </row>
    <row r="23" spans="1:9" x14ac:dyDescent="0.3">
      <c r="A23" s="21"/>
      <c r="B23" s="59" t="s">
        <v>84</v>
      </c>
      <c r="C23" s="59"/>
      <c r="E23" s="290">
        <v>1500000</v>
      </c>
      <c r="F23" s="290">
        <v>65000</v>
      </c>
      <c r="G23" s="99"/>
      <c r="H23" s="99"/>
      <c r="I23" s="53"/>
    </row>
    <row r="24" spans="1:9" x14ac:dyDescent="0.3">
      <c r="A24" s="21"/>
      <c r="B24" s="59" t="s">
        <v>136</v>
      </c>
      <c r="C24" s="59"/>
      <c r="E24" s="290">
        <v>1500000</v>
      </c>
      <c r="F24" s="290">
        <v>65000</v>
      </c>
      <c r="G24" s="99"/>
      <c r="H24" s="99"/>
      <c r="I24" s="53"/>
    </row>
    <row r="25" spans="1:9" x14ac:dyDescent="0.3">
      <c r="A25" s="21"/>
      <c r="B25" s="59" t="s">
        <v>85</v>
      </c>
      <c r="C25" s="59"/>
      <c r="E25" s="290">
        <v>1500000</v>
      </c>
      <c r="F25" s="290">
        <v>65000</v>
      </c>
      <c r="G25" s="99"/>
      <c r="H25" s="99"/>
      <c r="I25" s="53"/>
    </row>
    <row r="26" spans="1:9" ht="35.25" customHeight="1" x14ac:dyDescent="0.3">
      <c r="A26" s="21"/>
      <c r="B26" s="300" t="s">
        <v>110</v>
      </c>
      <c r="C26" s="300"/>
      <c r="D26" s="300"/>
      <c r="E26" s="290">
        <v>1300000</v>
      </c>
      <c r="F26" s="290">
        <v>160000</v>
      </c>
      <c r="G26" s="99"/>
      <c r="H26" s="99"/>
      <c r="I26" s="53"/>
    </row>
    <row r="27" spans="1:9" ht="32.25" customHeight="1" x14ac:dyDescent="0.3">
      <c r="A27" s="21"/>
      <c r="B27" s="300" t="s">
        <v>137</v>
      </c>
      <c r="C27" s="300"/>
      <c r="D27" s="300"/>
      <c r="E27" s="290">
        <v>1800000</v>
      </c>
      <c r="F27" s="290">
        <v>65000</v>
      </c>
      <c r="G27" s="99"/>
      <c r="H27" s="99"/>
      <c r="I27" s="53"/>
    </row>
    <row r="28" spans="1:9" x14ac:dyDescent="0.3">
      <c r="A28" s="21"/>
      <c r="B28" s="59" t="s">
        <v>86</v>
      </c>
      <c r="C28" s="59"/>
      <c r="E28" s="290">
        <v>550000</v>
      </c>
      <c r="F28" s="290">
        <v>65000</v>
      </c>
      <c r="G28" s="99"/>
      <c r="H28" s="99"/>
      <c r="I28" s="53"/>
    </row>
    <row r="29" spans="1:9" x14ac:dyDescent="0.3">
      <c r="A29" s="21"/>
      <c r="B29" s="59" t="s">
        <v>138</v>
      </c>
      <c r="C29" s="59"/>
      <c r="E29" s="290">
        <v>500000</v>
      </c>
      <c r="F29" s="290">
        <v>65000</v>
      </c>
      <c r="G29" s="99"/>
      <c r="H29" s="99"/>
      <c r="I29" s="53"/>
    </row>
    <row r="30" spans="1:9" x14ac:dyDescent="0.3">
      <c r="A30" s="21"/>
      <c r="B30" s="59" t="s">
        <v>139</v>
      </c>
      <c r="C30" s="59"/>
      <c r="E30" s="290">
        <v>380000</v>
      </c>
      <c r="F30" s="290">
        <v>65000</v>
      </c>
      <c r="G30" s="99"/>
      <c r="H30" s="99"/>
      <c r="I30" s="53"/>
    </row>
    <row r="31" spans="1:9" x14ac:dyDescent="0.3">
      <c r="A31" s="21"/>
      <c r="B31" s="59" t="s">
        <v>140</v>
      </c>
      <c r="C31" s="59"/>
      <c r="E31" s="290">
        <v>520000</v>
      </c>
      <c r="F31" s="290">
        <v>65000</v>
      </c>
      <c r="G31" s="99"/>
      <c r="H31" s="99"/>
      <c r="I31" s="53"/>
    </row>
    <row r="32" spans="1:9" x14ac:dyDescent="0.3">
      <c r="A32" s="21"/>
      <c r="B32" s="59" t="s">
        <v>141</v>
      </c>
      <c r="C32" s="59"/>
      <c r="E32" s="290">
        <v>1300000</v>
      </c>
      <c r="F32" s="290">
        <v>65000</v>
      </c>
      <c r="G32" s="99"/>
      <c r="H32" s="99"/>
      <c r="I32" s="53"/>
    </row>
    <row r="33" spans="1:9" x14ac:dyDescent="0.3">
      <c r="A33" s="21"/>
      <c r="B33" s="59" t="s">
        <v>142</v>
      </c>
      <c r="C33" s="59"/>
      <c r="E33" s="290">
        <v>1700000</v>
      </c>
      <c r="F33" s="290">
        <v>65000</v>
      </c>
      <c r="G33" s="99"/>
      <c r="H33" s="99"/>
      <c r="I33" s="53"/>
    </row>
    <row r="34" spans="1:9" x14ac:dyDescent="0.3">
      <c r="A34" s="21"/>
      <c r="B34" s="59" t="s">
        <v>143</v>
      </c>
      <c r="C34" s="59"/>
      <c r="E34" s="290">
        <v>520000</v>
      </c>
      <c r="F34" s="290">
        <v>65000</v>
      </c>
      <c r="G34" s="99"/>
      <c r="H34" s="99"/>
      <c r="I34" s="53"/>
    </row>
    <row r="35" spans="1:9" x14ac:dyDescent="0.3">
      <c r="A35" s="21"/>
      <c r="B35" s="59" t="s">
        <v>144</v>
      </c>
      <c r="C35" s="59"/>
      <c r="E35" s="290">
        <v>720000</v>
      </c>
      <c r="F35" s="290">
        <v>65000</v>
      </c>
      <c r="G35" s="99"/>
      <c r="H35" s="99"/>
      <c r="I35" s="53"/>
    </row>
    <row r="36" spans="1:9" x14ac:dyDescent="0.3">
      <c r="A36" s="21"/>
      <c r="B36" s="59" t="s">
        <v>121</v>
      </c>
      <c r="C36" s="59"/>
      <c r="E36" s="290">
        <v>16000</v>
      </c>
      <c r="F36" s="290">
        <v>16000</v>
      </c>
      <c r="G36" s="291"/>
      <c r="H36" s="291"/>
      <c r="I36" s="53"/>
    </row>
    <row r="37" spans="1:9" x14ac:dyDescent="0.3">
      <c r="A37" s="21"/>
      <c r="B37" s="59" t="s">
        <v>122</v>
      </c>
      <c r="C37" s="59"/>
      <c r="D37" s="59"/>
      <c r="E37" s="290">
        <v>180000</v>
      </c>
      <c r="F37" s="290">
        <v>160000</v>
      </c>
      <c r="G37" s="291"/>
      <c r="H37" s="291"/>
      <c r="I37" s="53" t="str">
        <f>IF($H37&gt;0,E37*H37,"")</f>
        <v/>
      </c>
    </row>
    <row r="38" spans="1:9" x14ac:dyDescent="0.3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3">
      <c r="A39" s="21"/>
      <c r="B39" s="300" t="s">
        <v>124</v>
      </c>
      <c r="C39" s="300"/>
      <c r="D39" s="300"/>
      <c r="E39" s="290">
        <v>1800000</v>
      </c>
      <c r="F39" s="290">
        <v>160000</v>
      </c>
      <c r="G39" s="291"/>
      <c r="H39" s="291"/>
      <c r="I39" s="53"/>
    </row>
    <row r="40" spans="1:9" ht="15" customHeight="1" x14ac:dyDescent="0.3">
      <c r="A40" s="21"/>
      <c r="B40" s="300" t="s">
        <v>125</v>
      </c>
      <c r="C40" s="300"/>
      <c r="D40" s="300"/>
      <c r="E40" s="290">
        <v>1500000</v>
      </c>
      <c r="F40" s="290">
        <v>160000</v>
      </c>
      <c r="G40" s="291"/>
      <c r="H40" s="291"/>
      <c r="I40" s="53"/>
    </row>
    <row r="41" spans="1:9" ht="15" customHeight="1" x14ac:dyDescent="0.3">
      <c r="A41" s="21"/>
      <c r="B41" s="54" t="s">
        <v>145</v>
      </c>
      <c r="C41" s="54"/>
      <c r="D41" s="54"/>
      <c r="E41" s="290">
        <v>1000000</v>
      </c>
      <c r="F41" s="290"/>
      <c r="G41" s="99"/>
      <c r="H41" s="99"/>
      <c r="I41" s="53"/>
    </row>
    <row r="42" spans="1:9" ht="15" customHeight="1" x14ac:dyDescent="0.3">
      <c r="A42" s="21"/>
      <c r="B42" s="26" t="s">
        <v>146</v>
      </c>
      <c r="C42" s="63"/>
      <c r="D42" s="63"/>
      <c r="E42" s="324">
        <v>200000</v>
      </c>
      <c r="F42" s="324"/>
      <c r="G42" s="99"/>
      <c r="H42" s="99"/>
      <c r="I42" s="53"/>
    </row>
    <row r="43" spans="1:9" ht="15" customHeight="1" x14ac:dyDescent="0.3">
      <c r="A43" s="21"/>
      <c r="B43" s="26" t="s">
        <v>104</v>
      </c>
      <c r="C43" s="63"/>
      <c r="D43" s="63"/>
      <c r="E43" s="324">
        <v>140000</v>
      </c>
      <c r="F43" s="324"/>
      <c r="G43" s="99"/>
      <c r="H43" s="99"/>
      <c r="I43" s="53"/>
    </row>
    <row r="44" spans="1:9" ht="15" customHeight="1" x14ac:dyDescent="0.3">
      <c r="A44" s="21"/>
      <c r="B44" s="59" t="s">
        <v>147</v>
      </c>
      <c r="C44" s="59"/>
      <c r="E44" s="324">
        <v>190000</v>
      </c>
      <c r="F44" s="324">
        <v>65000</v>
      </c>
      <c r="G44" s="99"/>
      <c r="H44" s="99"/>
      <c r="I44" s="53"/>
    </row>
    <row r="45" spans="1:9" ht="15" customHeight="1" x14ac:dyDescent="0.3">
      <c r="A45" s="21"/>
      <c r="B45" s="59" t="s">
        <v>105</v>
      </c>
      <c r="C45" s="59"/>
      <c r="E45" s="324">
        <v>160000</v>
      </c>
      <c r="F45" s="324">
        <v>65000</v>
      </c>
      <c r="G45" s="99"/>
      <c r="H45" s="99"/>
      <c r="I45" s="53"/>
    </row>
    <row r="46" spans="1:9" ht="15" customHeight="1" x14ac:dyDescent="0.3">
      <c r="A46" s="21"/>
      <c r="B46" s="59" t="s">
        <v>148</v>
      </c>
      <c r="C46" s="59"/>
      <c r="D46" s="59"/>
      <c r="E46" s="324">
        <v>150000</v>
      </c>
      <c r="F46" s="324"/>
      <c r="G46" s="99"/>
      <c r="H46" s="99"/>
      <c r="I46" s="53"/>
    </row>
    <row r="47" spans="1:9" ht="15" customHeight="1" x14ac:dyDescent="0.3">
      <c r="A47" s="21"/>
      <c r="B47" s="59" t="s">
        <v>149</v>
      </c>
      <c r="C47" s="102"/>
      <c r="D47" s="102"/>
      <c r="E47" s="324">
        <v>150000</v>
      </c>
      <c r="F47" s="324"/>
      <c r="G47" s="99"/>
      <c r="H47" s="99"/>
      <c r="I47" s="53"/>
    </row>
    <row r="48" spans="1:9" ht="15" customHeight="1" x14ac:dyDescent="0.3">
      <c r="A48" s="21"/>
      <c r="B48" s="59" t="s">
        <v>106</v>
      </c>
      <c r="C48" s="102"/>
      <c r="D48" s="102"/>
      <c r="E48" s="324">
        <v>1500</v>
      </c>
      <c r="F48" s="324">
        <v>65000</v>
      </c>
      <c r="G48" s="99"/>
      <c r="H48" s="99"/>
      <c r="I48" s="53"/>
    </row>
    <row r="49" spans="1:10" ht="15" customHeight="1" x14ac:dyDescent="0.3">
      <c r="A49" s="21"/>
      <c r="B49" s="59" t="s">
        <v>107</v>
      </c>
      <c r="C49" s="102"/>
      <c r="D49" s="102"/>
      <c r="E49" s="324">
        <v>150000</v>
      </c>
      <c r="F49" s="324">
        <v>65000</v>
      </c>
      <c r="G49" s="99"/>
      <c r="H49" s="99"/>
      <c r="I49" s="53"/>
    </row>
    <row r="50" spans="1:10" ht="15" customHeight="1" x14ac:dyDescent="0.3">
      <c r="A50" s="21"/>
      <c r="B50" s="70" t="s">
        <v>108</v>
      </c>
      <c r="C50" s="71"/>
      <c r="D50" s="71"/>
      <c r="E50" s="324">
        <v>8000</v>
      </c>
      <c r="F50" s="324"/>
      <c r="G50" s="99"/>
      <c r="H50" s="99"/>
      <c r="I50" s="53"/>
    </row>
    <row r="51" spans="1:10" ht="15" customHeight="1" x14ac:dyDescent="0.3">
      <c r="A51" s="21"/>
      <c r="B51" s="72" t="s">
        <v>109</v>
      </c>
      <c r="C51" s="102"/>
      <c r="D51" s="102"/>
      <c r="E51" s="324">
        <v>150000</v>
      </c>
      <c r="F51" s="324"/>
      <c r="G51" s="99"/>
      <c r="H51" s="99"/>
      <c r="I51" s="53"/>
    </row>
    <row r="52" spans="1:10" ht="15" customHeight="1" x14ac:dyDescent="0.3">
      <c r="A52" s="21"/>
      <c r="B52" s="59"/>
      <c r="C52" s="58"/>
      <c r="D52" s="58"/>
      <c r="E52" s="324"/>
      <c r="F52" s="324"/>
      <c r="G52" s="336"/>
      <c r="H52" s="336"/>
      <c r="I52" s="40"/>
    </row>
    <row r="53" spans="1:10" ht="15" customHeight="1" x14ac:dyDescent="0.3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3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" thickBot="1" x14ac:dyDescent="0.35">
      <c r="A55" s="21"/>
      <c r="B55" s="296" t="s">
        <v>72</v>
      </c>
      <c r="C55" s="296"/>
      <c r="D55" s="296"/>
      <c r="E55" s="296"/>
      <c r="F55" s="296"/>
      <c r="G55" s="296"/>
      <c r="H55" s="61"/>
      <c r="I55" s="62">
        <f>+SUM(I6:I38)</f>
        <v>5100000</v>
      </c>
    </row>
    <row r="56" spans="1:10" ht="15.6" thickTop="1" thickBot="1" x14ac:dyDescent="0.35">
      <c r="A56" s="21"/>
      <c r="B56" s="296" t="s">
        <v>126</v>
      </c>
      <c r="C56" s="296"/>
      <c r="D56" s="296"/>
      <c r="E56" s="296"/>
      <c r="F56" s="296"/>
      <c r="G56" s="296"/>
      <c r="H56" s="61"/>
      <c r="I56" s="62" t="e">
        <f>+I55+#REF!</f>
        <v>#REF!</v>
      </c>
    </row>
    <row r="57" spans="1:10" ht="15" thickTop="1" x14ac:dyDescent="0.3">
      <c r="A57" s="21"/>
      <c r="B57" s="300"/>
      <c r="C57" s="300"/>
      <c r="D57" s="300"/>
      <c r="E57" s="290"/>
      <c r="F57" s="290"/>
      <c r="G57" s="291"/>
      <c r="H57" s="291"/>
      <c r="I57" s="53"/>
    </row>
    <row r="58" spans="1:10" x14ac:dyDescent="0.3">
      <c r="A58"/>
      <c r="B58" s="350" t="s">
        <v>189</v>
      </c>
      <c r="C58" s="350"/>
      <c r="D58" s="111"/>
      <c r="E58" s="110"/>
      <c r="F58" s="110"/>
      <c r="G58" s="110"/>
      <c r="H58" s="110"/>
      <c r="I58" s="110"/>
      <c r="J58" s="110"/>
    </row>
    <row r="59" spans="1:10" x14ac:dyDescent="0.3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3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3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3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3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3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3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3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3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3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3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3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3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3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3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3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3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3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3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3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3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3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3">
      <c r="A81"/>
      <c r="B81" s="351" t="s">
        <v>286</v>
      </c>
      <c r="C81" s="351"/>
      <c r="D81" s="351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3">
      <c r="A82"/>
      <c r="B82" s="351" t="s">
        <v>285</v>
      </c>
      <c r="C82" s="351"/>
      <c r="D82" s="351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3">
      <c r="A83"/>
      <c r="B83" s="351" t="s">
        <v>287</v>
      </c>
      <c r="C83" s="351"/>
      <c r="D83" s="351"/>
      <c r="E83" s="115">
        <v>1600000</v>
      </c>
      <c r="F83" s="116"/>
      <c r="G83" s="110"/>
      <c r="H83" s="110"/>
      <c r="I83" s="110"/>
      <c r="J83" s="110"/>
    </row>
    <row r="84" spans="1:19" x14ac:dyDescent="0.3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3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3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3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3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3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3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3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3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3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3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3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59" t="s">
        <v>264</v>
      </c>
      <c r="C137" s="58"/>
      <c r="D137" s="58"/>
      <c r="E137" s="324">
        <v>49900</v>
      </c>
      <c r="F137" s="324"/>
      <c r="G137" s="336" t="e">
        <f>ROUNDUP(((G130*1)/8),0)</f>
        <v>#VALUE!</v>
      </c>
      <c r="H137" s="336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3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3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3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3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3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3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3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3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3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3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3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3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3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3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3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3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3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3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3">
      <c r="A421" s="6"/>
      <c r="B421" s="6"/>
      <c r="C421" s="6"/>
      <c r="D421" s="6"/>
      <c r="E421" s="6"/>
      <c r="F421" s="6"/>
      <c r="G421" s="289"/>
      <c r="H421" s="289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3">
      <c r="A422" s="6"/>
      <c r="B422" s="6"/>
      <c r="C422" s="6"/>
      <c r="D422" s="6"/>
      <c r="E422" s="6"/>
      <c r="F422" s="6"/>
      <c r="G422" s="289"/>
      <c r="H422" s="289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  <mergeCell ref="B9:D9"/>
    <mergeCell ref="E9:F9"/>
    <mergeCell ref="B10:D10"/>
    <mergeCell ref="E10:F10"/>
    <mergeCell ref="G10:H10"/>
    <mergeCell ref="G14:H14"/>
    <mergeCell ref="E15:F15"/>
    <mergeCell ref="G15:H15"/>
    <mergeCell ref="B16:D16"/>
    <mergeCell ref="E16:F16"/>
    <mergeCell ref="G16:H16"/>
    <mergeCell ref="E14:F14"/>
    <mergeCell ref="E11:F11"/>
    <mergeCell ref="B12:D12"/>
    <mergeCell ref="E12:F12"/>
    <mergeCell ref="B13:D13"/>
    <mergeCell ref="E13:F13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22:F22"/>
    <mergeCell ref="E23:F23"/>
    <mergeCell ref="E24:F24"/>
    <mergeCell ref="E25:F25"/>
    <mergeCell ref="B27:D27"/>
    <mergeCell ref="E27:F27"/>
    <mergeCell ref="B26:D26"/>
    <mergeCell ref="E26:F26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6.88671875" style="6" customWidth="1"/>
    <col min="5" max="5" width="11.5546875" style="6" customWidth="1"/>
    <col min="6" max="6" width="4.44140625" style="6" customWidth="1"/>
    <col min="7" max="7" width="33.109375" style="6" hidden="1" customWidth="1"/>
    <col min="8" max="8" width="10.33203125" style="6" customWidth="1"/>
    <col min="9" max="9" width="9.6640625" style="6" customWidth="1"/>
    <col min="10" max="16384" width="9.6640625" style="6"/>
  </cols>
  <sheetData>
    <row r="1" spans="1:6" x14ac:dyDescent="0.3">
      <c r="B1" s="27" t="s">
        <v>48</v>
      </c>
      <c r="C1" s="27"/>
      <c r="D1" s="28" t="s">
        <v>54</v>
      </c>
    </row>
    <row r="2" spans="1:6" x14ac:dyDescent="0.3">
      <c r="B2" s="27" t="s">
        <v>53</v>
      </c>
      <c r="C2" s="31" t="s">
        <v>55</v>
      </c>
      <c r="D2" s="64"/>
    </row>
    <row r="3" spans="1:6" ht="6.75" customHeight="1" x14ac:dyDescent="0.3"/>
    <row r="4" spans="1:6" x14ac:dyDescent="0.3">
      <c r="A4" s="19"/>
      <c r="B4" s="328" t="s">
        <v>150</v>
      </c>
      <c r="C4" s="328"/>
      <c r="D4" s="328"/>
      <c r="E4" s="328"/>
    </row>
    <row r="5" spans="1:6" ht="15" customHeight="1" x14ac:dyDescent="0.3">
      <c r="A5" s="21"/>
      <c r="B5" s="355" t="s">
        <v>151</v>
      </c>
      <c r="C5" s="355"/>
      <c r="D5" s="355"/>
      <c r="E5" s="355"/>
      <c r="F5" s="355"/>
    </row>
    <row r="6" spans="1:6" ht="15" customHeight="1" x14ac:dyDescent="0.3">
      <c r="A6" s="21"/>
      <c r="B6" s="355" t="s">
        <v>152</v>
      </c>
      <c r="C6" s="355"/>
      <c r="D6" s="355"/>
      <c r="E6" s="355"/>
      <c r="F6" s="355"/>
    </row>
    <row r="7" spans="1:6" ht="15" customHeight="1" x14ac:dyDescent="0.3">
      <c r="A7" s="21"/>
      <c r="B7" s="355" t="s">
        <v>153</v>
      </c>
      <c r="C7" s="355"/>
      <c r="D7" s="355"/>
      <c r="E7" s="355"/>
      <c r="F7" s="355"/>
    </row>
    <row r="8" spans="1:6" ht="15" customHeight="1" x14ac:dyDescent="0.3">
      <c r="A8" s="21"/>
      <c r="B8" s="355" t="s">
        <v>87</v>
      </c>
      <c r="C8" s="355"/>
      <c r="D8" s="355"/>
      <c r="E8" s="355"/>
      <c r="F8" s="355"/>
    </row>
    <row r="9" spans="1:6" ht="33" customHeight="1" x14ac:dyDescent="0.3">
      <c r="A9" s="21"/>
      <c r="B9" s="354" t="s">
        <v>88</v>
      </c>
      <c r="C9" s="354"/>
      <c r="D9" s="354"/>
      <c r="E9" s="354"/>
      <c r="F9" s="354"/>
    </row>
    <row r="10" spans="1:6" x14ac:dyDescent="0.3">
      <c r="A10" s="21"/>
      <c r="B10" s="293" t="str">
        <f>IF($A10&gt;0,VLOOKUP($A10,[2]ADICIONALES!$A$1:$C$200,2,FALSE),"")</f>
        <v/>
      </c>
      <c r="C10" s="293"/>
      <c r="D10" s="293"/>
    </row>
    <row r="11" spans="1:6" x14ac:dyDescent="0.3">
      <c r="A11" s="21"/>
      <c r="B11" s="293" t="str">
        <f>IF($A11&gt;0,VLOOKUP($A11,[2]ADICIONALES!$A$1:$C$200,2,FALSE),"")</f>
        <v/>
      </c>
      <c r="C11" s="293"/>
      <c r="D11" s="293"/>
    </row>
    <row r="12" spans="1:6" x14ac:dyDescent="0.3">
      <c r="A12" s="21"/>
      <c r="B12" s="293" t="str">
        <f>IF($A12&gt;0,VLOOKUP($A12,[2]ADICIONALES!$A$1:$C$200,2,FALSE),"")</f>
        <v/>
      </c>
      <c r="C12" s="293"/>
      <c r="D12" s="293"/>
    </row>
    <row r="13" spans="1:6" x14ac:dyDescent="0.3">
      <c r="A13" s="21"/>
      <c r="B13" s="293" t="str">
        <f>IF($A13&gt;0,VLOOKUP($A13,[2]ADICIONALES!$A$1:$C$200,2,FALSE),"")</f>
        <v/>
      </c>
      <c r="C13" s="293"/>
      <c r="D13" s="293"/>
    </row>
    <row r="14" spans="1:6" x14ac:dyDescent="0.3">
      <c r="A14" s="21"/>
      <c r="B14" s="293" t="str">
        <f>IF($A14&gt;0,VLOOKUP($A14,[2]ADICIONALES!$A$1:$C$200,2,FALSE),"")</f>
        <v/>
      </c>
      <c r="C14" s="293"/>
      <c r="D14" s="293"/>
    </row>
    <row r="15" spans="1:6" x14ac:dyDescent="0.3">
      <c r="A15" s="21"/>
      <c r="B15" s="293" t="str">
        <f>IF($A15&gt;0,VLOOKUP($A15,[2]ADICIONALES!$A$1:$C$200,2,FALSE),"")</f>
        <v/>
      </c>
      <c r="C15" s="293"/>
      <c r="D15" s="293"/>
    </row>
    <row r="16" spans="1:6" x14ac:dyDescent="0.3">
      <c r="A16" s="21"/>
      <c r="B16" s="293" t="str">
        <f>IF($A16&gt;0,VLOOKUP($A16,[2]ADICIONALES!$A$1:$C$200,2,FALSE),"")</f>
        <v/>
      </c>
      <c r="C16" s="293"/>
      <c r="D16" s="293"/>
    </row>
    <row r="17" spans="1:4" x14ac:dyDescent="0.3">
      <c r="A17" s="21"/>
      <c r="B17" s="293" t="str">
        <f>IF($A17&gt;0,VLOOKUP($A17,[2]ADICIONALES!$A$1:$C$200,2,FALSE),"")</f>
        <v/>
      </c>
      <c r="C17" s="293"/>
      <c r="D17" s="293"/>
    </row>
    <row r="18" spans="1:4" x14ac:dyDescent="0.3">
      <c r="A18" s="21"/>
      <c r="B18" s="293" t="str">
        <f>IF($A18&gt;0,VLOOKUP($A18,[2]ADICIONALES!$A$1:$C$200,2,FALSE),"")</f>
        <v/>
      </c>
      <c r="C18" s="293"/>
      <c r="D18" s="293"/>
    </row>
    <row r="19" spans="1:4" x14ac:dyDescent="0.3">
      <c r="A19" s="21"/>
      <c r="B19" s="293" t="str">
        <f>IF($A19&gt;0,VLOOKUP($A19,[2]ADICIONALES!$A$1:$C$200,2,FALSE),"")</f>
        <v/>
      </c>
      <c r="C19" s="293"/>
      <c r="D19" s="293"/>
    </row>
    <row r="20" spans="1:4" x14ac:dyDescent="0.3">
      <c r="A20" s="21"/>
      <c r="B20" s="293" t="str">
        <f>IF($A20&gt;0,VLOOKUP($A20,[2]ADICIONALES!$A$1:$C$200,2,FALSE),"")</f>
        <v/>
      </c>
      <c r="C20" s="293"/>
      <c r="D20" s="293"/>
    </row>
    <row r="21" spans="1:4" x14ac:dyDescent="0.3">
      <c r="A21" s="21"/>
      <c r="B21" s="293" t="str">
        <f>IF($A21&gt;0,VLOOKUP($A21,[2]ADICIONALES!$A$1:$C$200,2,FALSE),"")</f>
        <v/>
      </c>
      <c r="C21" s="293"/>
      <c r="D21" s="293"/>
    </row>
    <row r="22" spans="1:4" x14ac:dyDescent="0.3">
      <c r="A22" s="21"/>
      <c r="B22" s="293" t="str">
        <f>IF($A22&gt;0,VLOOKUP($A22,[2]ADICIONALES!$A$1:$C$200,2,FALSE),"")</f>
        <v/>
      </c>
      <c r="C22" s="293"/>
      <c r="D22" s="293"/>
    </row>
    <row r="23" spans="1:4" x14ac:dyDescent="0.3">
      <c r="A23" s="21"/>
      <c r="B23" s="293" t="str">
        <f>IF($A23&gt;0,VLOOKUP($A23,[2]ADICIONALES!$A$1:$C$200,2,FALSE),"")</f>
        <v/>
      </c>
      <c r="C23" s="293"/>
      <c r="D23" s="293"/>
    </row>
    <row r="24" spans="1:4" x14ac:dyDescent="0.3">
      <c r="A24" s="21"/>
      <c r="B24" s="293" t="str">
        <f>IF($A24&gt;0,VLOOKUP($A24,[2]ADICIONALES!$A$1:$C$200,2,FALSE),"")</f>
        <v/>
      </c>
      <c r="C24" s="293"/>
      <c r="D24" s="293"/>
    </row>
    <row r="25" spans="1:4" x14ac:dyDescent="0.3">
      <c r="A25" s="21"/>
      <c r="B25" s="293" t="str">
        <f>IF($A25&gt;0,VLOOKUP($A25,[2]ADICIONALES!$A$1:$C$200,2,FALSE),"")</f>
        <v/>
      </c>
      <c r="C25" s="293"/>
      <c r="D25" s="293"/>
    </row>
    <row r="26" spans="1:4" x14ac:dyDescent="0.3">
      <c r="A26" s="21"/>
      <c r="B26" s="293" t="str">
        <f>IF($A26&gt;0,VLOOKUP($A26,[2]ADICIONALES!$A$1:$C$200,2,FALSE),"")</f>
        <v/>
      </c>
      <c r="C26" s="293"/>
      <c r="D26" s="293"/>
    </row>
    <row r="27" spans="1:4" x14ac:dyDescent="0.3">
      <c r="A27" s="21"/>
      <c r="B27" s="293" t="str">
        <f>IF($A27&gt;0,VLOOKUP($A27,[2]ADICIONALES!$A$1:$C$200,2,FALSE),"")</f>
        <v/>
      </c>
      <c r="C27" s="293"/>
      <c r="D27" s="293"/>
    </row>
    <row r="28" spans="1:4" x14ac:dyDescent="0.3">
      <c r="A28" s="21"/>
      <c r="B28" s="293" t="str">
        <f>IF($A28&gt;0,VLOOKUP($A28,[2]ADICIONALES!$A$1:$C$200,2,FALSE),"")</f>
        <v/>
      </c>
      <c r="C28" s="293"/>
      <c r="D28" s="293"/>
    </row>
    <row r="29" spans="1:4" x14ac:dyDescent="0.3">
      <c r="A29" s="21"/>
      <c r="B29" s="293" t="str">
        <f>IF($A29&gt;0,VLOOKUP($A29,[2]ADICIONALES!$A$1:$C$200,2,FALSE),"")</f>
        <v/>
      </c>
      <c r="C29" s="293"/>
      <c r="D29" s="293"/>
    </row>
    <row r="30" spans="1:4" x14ac:dyDescent="0.3">
      <c r="A30" s="21"/>
      <c r="B30" s="293" t="str">
        <f>IF($A30&gt;0,VLOOKUP($A30,[2]ADICIONALES!$A$1:$C$200,2,FALSE),"")</f>
        <v/>
      </c>
      <c r="C30" s="293"/>
      <c r="D30" s="293"/>
    </row>
    <row r="31" spans="1:4" x14ac:dyDescent="0.3">
      <c r="A31" s="21"/>
      <c r="B31" s="293" t="str">
        <f>IF($A31&gt;0,VLOOKUP($A31,[2]ADICIONALES!$A$1:$C$200,2,FALSE),"")</f>
        <v/>
      </c>
      <c r="C31" s="293"/>
      <c r="D31" s="293"/>
    </row>
    <row r="32" spans="1:4" x14ac:dyDescent="0.3">
      <c r="A32" s="21"/>
      <c r="B32" s="293" t="str">
        <f>IF($A32&gt;0,VLOOKUP($A32,[2]ADICIONALES!$A$1:$C$200,2,FALSE),"")</f>
        <v/>
      </c>
      <c r="C32" s="293"/>
      <c r="D32" s="293"/>
    </row>
    <row r="33" spans="1:13" x14ac:dyDescent="0.3">
      <c r="A33" s="21"/>
      <c r="B33" s="293" t="str">
        <f>IF($A33&gt;0,VLOOKUP($A33,[2]ADICIONALES!$A$1:$C$200,2,FALSE),"")</f>
        <v/>
      </c>
      <c r="C33" s="293"/>
      <c r="D33" s="293"/>
    </row>
    <row r="34" spans="1:13" x14ac:dyDescent="0.3">
      <c r="A34" s="21"/>
      <c r="B34" s="293" t="str">
        <f>IF($A34&gt;0,VLOOKUP($A34,[2]ADICIONALES!$A$1:$C$200,2,FALSE),"")</f>
        <v/>
      </c>
      <c r="C34" s="293"/>
      <c r="D34" s="293"/>
    </row>
    <row r="35" spans="1:13" x14ac:dyDescent="0.3">
      <c r="A35" s="21"/>
      <c r="B35" s="293" t="str">
        <f>IF($A35&gt;0,VLOOKUP($A35,[2]ADICIONALES!$A$1:$C$200,2,FALSE),"")</f>
        <v/>
      </c>
      <c r="C35" s="293"/>
      <c r="D35" s="293"/>
    </row>
    <row r="36" spans="1:13" s="25" customFormat="1" x14ac:dyDescent="0.3">
      <c r="A36" s="21"/>
      <c r="B36" s="293" t="str">
        <f>IF($A36&gt;0,VLOOKUP($A36,[2]ADICIONALES!$A$1:$C$200,2,FALSE),"")</f>
        <v/>
      </c>
      <c r="C36" s="293"/>
      <c r="D36" s="293"/>
    </row>
    <row r="38" spans="1:13" s="8" customForma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3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3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3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3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3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3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3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3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3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3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3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3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3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3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3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3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3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3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3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3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3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3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3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3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3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3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3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3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3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3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3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3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3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3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3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27:D27"/>
    <mergeCell ref="B28:D28"/>
    <mergeCell ref="B29:D29"/>
    <mergeCell ref="B24:D24"/>
    <mergeCell ref="B25:D25"/>
    <mergeCell ref="B26:D26"/>
    <mergeCell ref="B36:D36"/>
    <mergeCell ref="B33:D33"/>
    <mergeCell ref="B34:D34"/>
    <mergeCell ref="B35:D35"/>
    <mergeCell ref="B30:D30"/>
    <mergeCell ref="B31:D31"/>
    <mergeCell ref="B32:D32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09375" defaultRowHeight="18" x14ac:dyDescent="0.35"/>
  <cols>
    <col min="1" max="1" width="120" style="205" customWidth="1"/>
    <col min="2" max="2" width="18.44140625" style="204" customWidth="1"/>
    <col min="3" max="16384" width="9.109375" style="205"/>
  </cols>
  <sheetData>
    <row r="1" spans="1:12" x14ac:dyDescent="0.35">
      <c r="A1" s="203" t="s">
        <v>363</v>
      </c>
    </row>
    <row r="2" spans="1:12" x14ac:dyDescent="0.35">
      <c r="A2" s="206" t="s">
        <v>364</v>
      </c>
    </row>
    <row r="3" spans="1:12" x14ac:dyDescent="0.35">
      <c r="A3" s="206"/>
    </row>
    <row r="4" spans="1:12" x14ac:dyDescent="0.35">
      <c r="A4" s="207" t="s">
        <v>398</v>
      </c>
      <c r="L4" s="207" t="s">
        <v>365</v>
      </c>
    </row>
    <row r="5" spans="1:12" x14ac:dyDescent="0.35">
      <c r="A5" s="212" t="s">
        <v>366</v>
      </c>
      <c r="B5" s="214">
        <v>3900</v>
      </c>
    </row>
    <row r="6" spans="1:12" x14ac:dyDescent="0.35">
      <c r="A6" s="212" t="s">
        <v>367</v>
      </c>
      <c r="B6" s="215">
        <v>3.4</v>
      </c>
    </row>
    <row r="7" spans="1:12" x14ac:dyDescent="0.35">
      <c r="A7" s="212" t="s">
        <v>368</v>
      </c>
      <c r="B7" s="215">
        <v>3.4</v>
      </c>
    </row>
    <row r="8" spans="1:12" x14ac:dyDescent="0.35">
      <c r="A8" s="212" t="s">
        <v>369</v>
      </c>
      <c r="B8" s="215">
        <v>3.2</v>
      </c>
    </row>
    <row r="9" spans="1:12" x14ac:dyDescent="0.35">
      <c r="A9" s="212" t="s">
        <v>370</v>
      </c>
      <c r="B9" s="215">
        <v>1.9</v>
      </c>
    </row>
    <row r="10" spans="1:12" x14ac:dyDescent="0.35">
      <c r="A10" s="212" t="s">
        <v>371</v>
      </c>
      <c r="B10" s="215">
        <v>2.9</v>
      </c>
    </row>
    <row r="11" spans="1:12" x14ac:dyDescent="0.35">
      <c r="A11" s="212" t="s">
        <v>372</v>
      </c>
      <c r="B11" s="215">
        <v>2.5</v>
      </c>
    </row>
    <row r="12" spans="1:12" x14ac:dyDescent="0.35">
      <c r="A12" s="208"/>
      <c r="B12" s="216"/>
    </row>
    <row r="13" spans="1:12" x14ac:dyDescent="0.35">
      <c r="A13" s="209" t="s">
        <v>399</v>
      </c>
      <c r="B13" s="216"/>
    </row>
    <row r="14" spans="1:12" x14ac:dyDescent="0.35">
      <c r="A14" s="212" t="s">
        <v>373</v>
      </c>
      <c r="B14" s="215">
        <v>4.5</v>
      </c>
    </row>
    <row r="15" spans="1:12" x14ac:dyDescent="0.35">
      <c r="A15" s="212" t="s">
        <v>374</v>
      </c>
      <c r="B15" s="215">
        <v>4.5</v>
      </c>
    </row>
    <row r="16" spans="1:12" x14ac:dyDescent="0.35">
      <c r="A16" s="212" t="s">
        <v>375</v>
      </c>
      <c r="B16" s="215">
        <v>3.4</v>
      </c>
    </row>
    <row r="17" spans="1:2" x14ac:dyDescent="0.35">
      <c r="A17" s="212" t="s">
        <v>376</v>
      </c>
      <c r="B17" s="215">
        <v>3.4</v>
      </c>
    </row>
    <row r="18" spans="1:2" x14ac:dyDescent="0.35">
      <c r="A18" s="212" t="s">
        <v>377</v>
      </c>
      <c r="B18" s="215">
        <v>3.4</v>
      </c>
    </row>
    <row r="19" spans="1:2" x14ac:dyDescent="0.35">
      <c r="A19" s="212" t="s">
        <v>378</v>
      </c>
      <c r="B19" s="215">
        <v>2.9</v>
      </c>
    </row>
    <row r="20" spans="1:2" x14ac:dyDescent="0.35">
      <c r="A20" s="212" t="s">
        <v>379</v>
      </c>
      <c r="B20" s="215">
        <v>2.4</v>
      </c>
    </row>
    <row r="21" spans="1:2" x14ac:dyDescent="0.35">
      <c r="A21" s="212" t="s">
        <v>380</v>
      </c>
      <c r="B21" s="215">
        <v>4.8</v>
      </c>
    </row>
    <row r="22" spans="1:2" x14ac:dyDescent="0.35">
      <c r="A22" s="212" t="s">
        <v>381</v>
      </c>
      <c r="B22" s="215">
        <v>4.5</v>
      </c>
    </row>
    <row r="23" spans="1:2" x14ac:dyDescent="0.35">
      <c r="A23" s="212" t="s">
        <v>382</v>
      </c>
      <c r="B23" s="215">
        <v>3.4</v>
      </c>
    </row>
    <row r="24" spans="1:2" x14ac:dyDescent="0.35">
      <c r="A24" s="210"/>
      <c r="B24" s="216"/>
    </row>
    <row r="25" spans="1:2" x14ac:dyDescent="0.35">
      <c r="A25" s="211" t="s">
        <v>400</v>
      </c>
      <c r="B25" s="216"/>
    </row>
    <row r="26" spans="1:2" x14ac:dyDescent="0.35">
      <c r="A26" s="212" t="s">
        <v>383</v>
      </c>
      <c r="B26" s="215">
        <v>3.2</v>
      </c>
    </row>
    <row r="27" spans="1:2" x14ac:dyDescent="0.35">
      <c r="A27" s="212" t="s">
        <v>384</v>
      </c>
      <c r="B27" s="215">
        <v>2.9</v>
      </c>
    </row>
    <row r="28" spans="1:2" x14ac:dyDescent="0.35">
      <c r="A28" s="212" t="s">
        <v>385</v>
      </c>
      <c r="B28" s="215">
        <v>2</v>
      </c>
    </row>
    <row r="29" spans="1:2" x14ac:dyDescent="0.35">
      <c r="A29" s="210"/>
      <c r="B29" s="216"/>
    </row>
    <row r="30" spans="1:2" x14ac:dyDescent="0.35">
      <c r="A30" s="211" t="s">
        <v>401</v>
      </c>
      <c r="B30" s="216"/>
    </row>
    <row r="31" spans="1:2" x14ac:dyDescent="0.35">
      <c r="A31" s="212" t="s">
        <v>386</v>
      </c>
      <c r="B31" s="215">
        <v>3.9</v>
      </c>
    </row>
    <row r="32" spans="1:2" x14ac:dyDescent="0.35">
      <c r="A32" s="212" t="s">
        <v>387</v>
      </c>
      <c r="B32" s="215">
        <v>3.4</v>
      </c>
    </row>
    <row r="33" spans="1:2" x14ac:dyDescent="0.35">
      <c r="A33" s="212" t="s">
        <v>388</v>
      </c>
      <c r="B33" s="215">
        <v>3.4</v>
      </c>
    </row>
    <row r="34" spans="1:2" x14ac:dyDescent="0.35">
      <c r="A34" s="212" t="s">
        <v>389</v>
      </c>
      <c r="B34" s="215">
        <v>2.5</v>
      </c>
    </row>
    <row r="35" spans="1:2" x14ac:dyDescent="0.35">
      <c r="A35" s="210"/>
      <c r="B35" s="216"/>
    </row>
    <row r="36" spans="1:2" x14ac:dyDescent="0.35">
      <c r="A36" s="213" t="s">
        <v>402</v>
      </c>
      <c r="B36" s="216"/>
    </row>
    <row r="37" spans="1:2" x14ac:dyDescent="0.35">
      <c r="A37" s="212" t="s">
        <v>390</v>
      </c>
      <c r="B37" s="215">
        <v>4.9000000000000004</v>
      </c>
    </row>
    <row r="38" spans="1:2" x14ac:dyDescent="0.35">
      <c r="A38" s="212" t="s">
        <v>391</v>
      </c>
      <c r="B38" s="215">
        <v>3.9</v>
      </c>
    </row>
    <row r="39" spans="1:2" x14ac:dyDescent="0.35">
      <c r="A39" s="212" t="s">
        <v>392</v>
      </c>
      <c r="B39" s="215">
        <v>3.9</v>
      </c>
    </row>
    <row r="40" spans="1:2" x14ac:dyDescent="0.35">
      <c r="A40" s="212" t="s">
        <v>393</v>
      </c>
      <c r="B40" s="215">
        <v>3.9</v>
      </c>
    </row>
    <row r="41" spans="1:2" x14ac:dyDescent="0.35">
      <c r="A41" s="212" t="s">
        <v>394</v>
      </c>
      <c r="B41" s="215">
        <v>3.4</v>
      </c>
    </row>
    <row r="42" spans="1:2" x14ac:dyDescent="0.35">
      <c r="A42" s="212" t="s">
        <v>395</v>
      </c>
      <c r="B42" s="215">
        <v>3.9</v>
      </c>
    </row>
    <row r="43" spans="1:2" x14ac:dyDescent="0.35">
      <c r="A43" s="212" t="s">
        <v>396</v>
      </c>
      <c r="B43" s="215">
        <v>3.9</v>
      </c>
    </row>
    <row r="44" spans="1:2" x14ac:dyDescent="0.35">
      <c r="A44" s="212" t="s">
        <v>397</v>
      </c>
      <c r="B44" s="215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09375" defaultRowHeight="13.2" x14ac:dyDescent="0.25"/>
  <cols>
    <col min="1" max="1" width="7.6640625" style="1" customWidth="1"/>
    <col min="2" max="2" width="85.5546875" style="1" customWidth="1"/>
    <col min="3" max="3" width="4.6640625" style="1" customWidth="1"/>
    <col min="4" max="4" width="9.109375" style="1" customWidth="1"/>
    <col min="5" max="16384" width="9.109375" style="1"/>
  </cols>
  <sheetData>
    <row r="1" spans="2:2" ht="17.399999999999999" x14ac:dyDescent="0.25">
      <c r="B1" s="88" t="s">
        <v>312</v>
      </c>
    </row>
    <row r="2" spans="2:2" x14ac:dyDescent="0.25">
      <c r="B2" s="89"/>
    </row>
    <row r="3" spans="2:2" ht="15.9" customHeight="1" x14ac:dyDescent="0.25">
      <c r="B3" s="90" t="s">
        <v>5</v>
      </c>
    </row>
    <row r="4" spans="2:2" ht="15.9" customHeight="1" x14ac:dyDescent="0.25">
      <c r="B4" s="91" t="s">
        <v>6</v>
      </c>
    </row>
    <row r="5" spans="2:2" ht="15.9" customHeight="1" x14ac:dyDescent="0.25">
      <c r="B5" s="92" t="s">
        <v>7</v>
      </c>
    </row>
    <row r="6" spans="2:2" ht="15.9" customHeight="1" x14ac:dyDescent="0.25">
      <c r="B6" s="92" t="s">
        <v>8</v>
      </c>
    </row>
    <row r="7" spans="2:2" ht="15.9" customHeight="1" x14ac:dyDescent="0.25">
      <c r="B7" s="92" t="s">
        <v>9</v>
      </c>
    </row>
    <row r="8" spans="2:2" ht="15.9" customHeight="1" x14ac:dyDescent="0.25">
      <c r="B8" s="93" t="s">
        <v>10</v>
      </c>
    </row>
    <row r="9" spans="2:2" ht="15.9" customHeight="1" x14ac:dyDescent="0.25">
      <c r="B9" s="92" t="s">
        <v>11</v>
      </c>
    </row>
    <row r="10" spans="2:2" ht="15.9" customHeight="1" x14ac:dyDescent="0.25">
      <c r="B10" s="92" t="s">
        <v>12</v>
      </c>
    </row>
    <row r="11" spans="2:2" ht="15.9" customHeight="1" x14ac:dyDescent="0.25">
      <c r="B11" s="92"/>
    </row>
    <row r="12" spans="2:2" ht="15.9" customHeight="1" x14ac:dyDescent="0.25">
      <c r="B12" s="90" t="s">
        <v>13</v>
      </c>
    </row>
    <row r="13" spans="2:2" ht="15.9" customHeight="1" x14ac:dyDescent="0.25">
      <c r="B13" s="91" t="s">
        <v>74</v>
      </c>
    </row>
    <row r="14" spans="2:2" ht="15.9" customHeight="1" x14ac:dyDescent="0.25">
      <c r="B14" s="92" t="s">
        <v>154</v>
      </c>
    </row>
    <row r="15" spans="2:2" ht="15.9" customHeight="1" x14ac:dyDescent="0.25">
      <c r="B15" s="93" t="s">
        <v>155</v>
      </c>
    </row>
    <row r="16" spans="2:2" ht="15.9" customHeight="1" x14ac:dyDescent="0.25">
      <c r="B16" s="92" t="s">
        <v>14</v>
      </c>
    </row>
    <row r="17" spans="2:2" ht="15.9" customHeight="1" x14ac:dyDescent="0.25">
      <c r="B17" s="93" t="s">
        <v>156</v>
      </c>
    </row>
    <row r="18" spans="2:2" ht="15.9" customHeight="1" x14ac:dyDescent="0.25">
      <c r="B18" s="94" t="s">
        <v>15</v>
      </c>
    </row>
    <row r="19" spans="2:2" ht="15.9" customHeight="1" x14ac:dyDescent="0.25">
      <c r="B19" s="94" t="s">
        <v>271</v>
      </c>
    </row>
    <row r="20" spans="2:2" ht="15.9" customHeight="1" x14ac:dyDescent="0.25">
      <c r="B20" s="92" t="s">
        <v>270</v>
      </c>
    </row>
    <row r="21" spans="2:2" ht="15.9" customHeight="1" x14ac:dyDescent="0.25">
      <c r="B21" s="92" t="s">
        <v>16</v>
      </c>
    </row>
    <row r="22" spans="2:2" ht="15.9" customHeight="1" x14ac:dyDescent="0.25">
      <c r="B22" s="92" t="s">
        <v>17</v>
      </c>
    </row>
    <row r="23" spans="2:2" ht="15.9" customHeight="1" x14ac:dyDescent="0.25">
      <c r="B23" s="95" t="s">
        <v>18</v>
      </c>
    </row>
    <row r="24" spans="2:2" ht="15.9" customHeight="1" x14ac:dyDescent="0.25">
      <c r="B24" s="92" t="s">
        <v>157</v>
      </c>
    </row>
    <row r="25" spans="2:2" ht="15.9" customHeight="1" x14ac:dyDescent="0.25">
      <c r="B25" s="92" t="s">
        <v>19</v>
      </c>
    </row>
    <row r="26" spans="2:2" ht="15.9" customHeight="1" x14ac:dyDescent="0.25">
      <c r="B26" s="92" t="s">
        <v>20</v>
      </c>
    </row>
    <row r="27" spans="2:2" ht="15.9" customHeight="1" x14ac:dyDescent="0.25">
      <c r="B27" s="92" t="s">
        <v>21</v>
      </c>
    </row>
    <row r="28" spans="2:2" ht="15.9" customHeight="1" x14ac:dyDescent="0.25">
      <c r="B28" s="92"/>
    </row>
    <row r="29" spans="2:2" ht="15.9" customHeight="1" x14ac:dyDescent="0.25">
      <c r="B29" s="90" t="s">
        <v>158</v>
      </c>
    </row>
    <row r="30" spans="2:2" ht="15.9" customHeight="1" x14ac:dyDescent="0.25">
      <c r="B30" s="88"/>
    </row>
    <row r="31" spans="2:2" ht="15.9" customHeight="1" x14ac:dyDescent="0.25">
      <c r="B31" s="95" t="s">
        <v>272</v>
      </c>
    </row>
    <row r="32" spans="2:2" ht="15.6" x14ac:dyDescent="0.25">
      <c r="B32" s="3"/>
    </row>
    <row r="33" spans="2:2" ht="16.5" customHeight="1" x14ac:dyDescent="0.25">
      <c r="B33" s="2"/>
    </row>
    <row r="34" spans="2:2" ht="8.25" customHeight="1" x14ac:dyDescent="0.25">
      <c r="B34" s="5"/>
    </row>
    <row r="35" spans="2:2" ht="15.6" x14ac:dyDescent="0.25">
      <c r="B35" s="3"/>
    </row>
    <row r="36" spans="2:2" ht="15.6" x14ac:dyDescent="0.25">
      <c r="B36" s="2"/>
    </row>
    <row r="37" spans="2:2" ht="8.25" customHeight="1" x14ac:dyDescent="0.25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09375" defaultRowHeight="14.4" x14ac:dyDescent="0.3"/>
  <cols>
    <col min="1" max="1" width="75.6640625" customWidth="1"/>
    <col min="2" max="2" width="12" customWidth="1"/>
  </cols>
  <sheetData>
    <row r="1" spans="1:2" ht="17.399999999999999" x14ac:dyDescent="0.3">
      <c r="A1" s="73" t="s">
        <v>159</v>
      </c>
      <c r="B1" s="74"/>
    </row>
    <row r="2" spans="1:2" x14ac:dyDescent="0.3">
      <c r="A2" s="75" t="s">
        <v>22</v>
      </c>
      <c r="B2" s="76" t="s">
        <v>23</v>
      </c>
    </row>
    <row r="3" spans="1:2" x14ac:dyDescent="0.3">
      <c r="A3" s="77"/>
      <c r="B3" s="78"/>
    </row>
    <row r="4" spans="1:2" ht="15.6" x14ac:dyDescent="0.3">
      <c r="A4" s="79" t="s">
        <v>24</v>
      </c>
      <c r="B4" s="83">
        <v>5200</v>
      </c>
    </row>
    <row r="5" spans="1:2" x14ac:dyDescent="0.3">
      <c r="A5" s="80" t="s">
        <v>25</v>
      </c>
      <c r="B5" s="81"/>
    </row>
    <row r="6" spans="1:2" ht="15.6" x14ac:dyDescent="0.3">
      <c r="A6" s="82" t="s">
        <v>26</v>
      </c>
      <c r="B6" s="83">
        <v>4500</v>
      </c>
    </row>
    <row r="7" spans="1:2" ht="15.6" x14ac:dyDescent="0.3">
      <c r="A7" s="82" t="s">
        <v>27</v>
      </c>
      <c r="B7" s="83">
        <v>4500</v>
      </c>
    </row>
    <row r="8" spans="1:2" ht="15.6" x14ac:dyDescent="0.3">
      <c r="A8" s="82" t="s">
        <v>28</v>
      </c>
      <c r="B8" s="83">
        <v>4500</v>
      </c>
    </row>
    <row r="9" spans="1:2" ht="15.6" x14ac:dyDescent="0.3">
      <c r="A9" s="84" t="s">
        <v>160</v>
      </c>
      <c r="B9" s="81">
        <v>3980</v>
      </c>
    </row>
    <row r="10" spans="1:2" x14ac:dyDescent="0.3">
      <c r="A10" s="80" t="s">
        <v>29</v>
      </c>
      <c r="B10" s="81"/>
    </row>
    <row r="11" spans="1:2" ht="15.6" x14ac:dyDescent="0.3">
      <c r="A11" s="85" t="s">
        <v>30</v>
      </c>
      <c r="B11" s="83">
        <v>3900</v>
      </c>
    </row>
    <row r="12" spans="1:2" ht="15.6" x14ac:dyDescent="0.3">
      <c r="A12" s="86" t="s">
        <v>31</v>
      </c>
      <c r="B12" s="83">
        <v>3900</v>
      </c>
    </row>
    <row r="13" spans="1:2" ht="15.6" x14ac:dyDescent="0.3">
      <c r="A13" s="87" t="s">
        <v>32</v>
      </c>
      <c r="B13" s="81">
        <v>3900</v>
      </c>
    </row>
    <row r="14" spans="1:2" ht="15.6" x14ac:dyDescent="0.3">
      <c r="A14" s="79" t="s">
        <v>33</v>
      </c>
      <c r="B14" s="81">
        <v>3900</v>
      </c>
    </row>
    <row r="15" spans="1:2" x14ac:dyDescent="0.3">
      <c r="A15" s="80" t="s">
        <v>34</v>
      </c>
      <c r="B15" s="81"/>
    </row>
    <row r="16" spans="1:2" ht="15.6" x14ac:dyDescent="0.3">
      <c r="A16" s="79" t="s">
        <v>35</v>
      </c>
      <c r="B16" s="81">
        <v>3400</v>
      </c>
    </row>
    <row r="17" spans="1:2" x14ac:dyDescent="0.3">
      <c r="A17" s="80" t="s">
        <v>36</v>
      </c>
      <c r="B17" s="81"/>
    </row>
    <row r="18" spans="1:2" ht="15.6" x14ac:dyDescent="0.3">
      <c r="A18" s="82" t="s">
        <v>78</v>
      </c>
      <c r="B18" s="81">
        <v>3400</v>
      </c>
    </row>
    <row r="19" spans="1:2" ht="15.6" x14ac:dyDescent="0.3">
      <c r="A19" s="79" t="s">
        <v>161</v>
      </c>
      <c r="B19" s="81">
        <v>3400</v>
      </c>
    </row>
    <row r="20" spans="1:2" ht="15.6" x14ac:dyDescent="0.3">
      <c r="A20" s="82" t="s">
        <v>162</v>
      </c>
      <c r="B20" s="81">
        <v>3400</v>
      </c>
    </row>
    <row r="21" spans="1:2" ht="15.6" x14ac:dyDescent="0.3">
      <c r="A21" s="82" t="s">
        <v>163</v>
      </c>
      <c r="B21" s="81">
        <v>3400</v>
      </c>
    </row>
    <row r="22" spans="1:2" ht="15.6" x14ac:dyDescent="0.3">
      <c r="A22" s="82" t="s">
        <v>164</v>
      </c>
      <c r="B22" s="81">
        <v>3400</v>
      </c>
    </row>
    <row r="23" spans="1:2" ht="15.6" x14ac:dyDescent="0.3">
      <c r="A23" s="82" t="s">
        <v>37</v>
      </c>
      <c r="B23" s="81">
        <v>3400</v>
      </c>
    </row>
    <row r="24" spans="1:2" ht="15.6" x14ac:dyDescent="0.3">
      <c r="A24" s="79" t="s">
        <v>38</v>
      </c>
      <c r="B24" s="81">
        <v>3400</v>
      </c>
    </row>
    <row r="25" spans="1:2" x14ac:dyDescent="0.3">
      <c r="A25" s="80" t="s">
        <v>39</v>
      </c>
      <c r="B25" s="81"/>
    </row>
    <row r="26" spans="1:2" ht="15.6" x14ac:dyDescent="0.3">
      <c r="A26" s="79" t="s">
        <v>40</v>
      </c>
      <c r="B26" s="81">
        <v>3400</v>
      </c>
    </row>
    <row r="27" spans="1:2" x14ac:dyDescent="0.3">
      <c r="A27" s="80" t="s">
        <v>165</v>
      </c>
      <c r="B27" s="81">
        <v>3400</v>
      </c>
    </row>
    <row r="28" spans="1:2" ht="15.6" x14ac:dyDescent="0.3">
      <c r="A28" s="82" t="s">
        <v>41</v>
      </c>
      <c r="B28" s="81">
        <v>3400</v>
      </c>
    </row>
    <row r="29" spans="1:2" ht="15.6" x14ac:dyDescent="0.3">
      <c r="A29" s="79" t="s">
        <v>166</v>
      </c>
      <c r="B29" s="81">
        <v>3400</v>
      </c>
    </row>
    <row r="30" spans="1:2" ht="15.6" x14ac:dyDescent="0.3">
      <c r="A30" s="84" t="s">
        <v>42</v>
      </c>
      <c r="B30" s="81">
        <v>3200</v>
      </c>
    </row>
    <row r="31" spans="1:2" ht="15.6" x14ac:dyDescent="0.3">
      <c r="A31" s="79" t="s">
        <v>167</v>
      </c>
      <c r="B31" s="81">
        <v>3200</v>
      </c>
    </row>
    <row r="32" spans="1:2" ht="15.6" x14ac:dyDescent="0.3">
      <c r="A32" s="87" t="s">
        <v>168</v>
      </c>
      <c r="B32" s="81">
        <v>2900</v>
      </c>
    </row>
    <row r="33" spans="1:5" ht="15.6" x14ac:dyDescent="0.3">
      <c r="A33" s="79" t="s">
        <v>43</v>
      </c>
      <c r="B33" s="81">
        <v>2900</v>
      </c>
    </row>
    <row r="34" spans="1:5" ht="15.6" x14ac:dyDescent="0.3">
      <c r="A34" s="79" t="s">
        <v>44</v>
      </c>
      <c r="B34" s="81">
        <v>2900</v>
      </c>
    </row>
    <row r="35" spans="1:5" ht="15.6" x14ac:dyDescent="0.3">
      <c r="A35" s="79" t="s">
        <v>169</v>
      </c>
      <c r="B35" s="81">
        <v>2400</v>
      </c>
    </row>
    <row r="36" spans="1:5" ht="15.6" x14ac:dyDescent="0.3">
      <c r="A36" s="82" t="s">
        <v>45</v>
      </c>
      <c r="B36" s="81">
        <v>1990</v>
      </c>
    </row>
    <row r="37" spans="1:5" ht="15.6" x14ac:dyDescent="0.3">
      <c r="A37" s="79" t="s">
        <v>46</v>
      </c>
      <c r="B37" s="81">
        <v>1990</v>
      </c>
    </row>
    <row r="38" spans="1:5" ht="15.6" x14ac:dyDescent="0.3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6" x14ac:dyDescent="0.3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09375" defaultRowHeight="14.4" x14ac:dyDescent="0.3"/>
  <cols>
    <col min="1" max="1" width="82.109375" customWidth="1"/>
  </cols>
  <sheetData>
    <row r="2" spans="1:2" ht="23.4" x14ac:dyDescent="0.3">
      <c r="A2" s="68" t="s">
        <v>171</v>
      </c>
    </row>
    <row r="3" spans="1:2" ht="23.4" x14ac:dyDescent="0.3">
      <c r="A3" s="68" t="s">
        <v>101</v>
      </c>
    </row>
    <row r="4" spans="1:2" ht="22.8" x14ac:dyDescent="0.3">
      <c r="A4" s="65"/>
    </row>
    <row r="5" spans="1:2" ht="22.8" x14ac:dyDescent="0.3">
      <c r="A5" s="66" t="s">
        <v>90</v>
      </c>
      <c r="B5" s="66"/>
    </row>
    <row r="6" spans="1:2" ht="22.8" x14ac:dyDescent="0.3">
      <c r="A6" s="66" t="s">
        <v>91</v>
      </c>
      <c r="B6" s="66"/>
    </row>
    <row r="7" spans="1:2" ht="22.8" x14ac:dyDescent="0.3">
      <c r="A7" s="66" t="s">
        <v>92</v>
      </c>
      <c r="B7" s="66"/>
    </row>
    <row r="8" spans="1:2" ht="22.8" x14ac:dyDescent="0.3">
      <c r="A8" s="66" t="s">
        <v>93</v>
      </c>
      <c r="B8" s="66"/>
    </row>
    <row r="9" spans="1:2" ht="22.8" x14ac:dyDescent="0.3">
      <c r="A9" s="66" t="s">
        <v>94</v>
      </c>
      <c r="B9" s="66"/>
    </row>
    <row r="10" spans="1:2" ht="22.8" x14ac:dyDescent="0.3">
      <c r="A10" s="66" t="s">
        <v>95</v>
      </c>
      <c r="B10" s="66"/>
    </row>
    <row r="11" spans="1:2" ht="22.8" x14ac:dyDescent="0.3">
      <c r="A11" s="66" t="s">
        <v>96</v>
      </c>
      <c r="B11" s="66"/>
    </row>
    <row r="12" spans="1:2" ht="22.8" x14ac:dyDescent="0.3">
      <c r="A12" s="66" t="s">
        <v>97</v>
      </c>
      <c r="B12" s="66"/>
    </row>
    <row r="13" spans="1:2" ht="22.8" x14ac:dyDescent="0.3">
      <c r="A13" s="66" t="s">
        <v>98</v>
      </c>
      <c r="B13" s="66"/>
    </row>
    <row r="14" spans="1:2" ht="22.8" x14ac:dyDescent="0.3">
      <c r="A14" s="67" t="s">
        <v>172</v>
      </c>
      <c r="B14" s="67"/>
    </row>
    <row r="15" spans="1:2" ht="22.8" x14ac:dyDescent="0.3">
      <c r="A15" s="67" t="s">
        <v>173</v>
      </c>
      <c r="B15" s="67"/>
    </row>
    <row r="16" spans="1:2" ht="22.8" x14ac:dyDescent="0.3">
      <c r="A16" s="67" t="s">
        <v>174</v>
      </c>
      <c r="B16" s="67"/>
    </row>
    <row r="17" spans="1:2" ht="22.8" x14ac:dyDescent="0.3">
      <c r="A17" s="67" t="s">
        <v>99</v>
      </c>
      <c r="B17" s="67"/>
    </row>
    <row r="18" spans="1:2" ht="22.8" x14ac:dyDescent="0.3">
      <c r="A18" s="67" t="s">
        <v>175</v>
      </c>
      <c r="B18" s="67"/>
    </row>
    <row r="19" spans="1:2" ht="22.8" x14ac:dyDescent="0.3">
      <c r="A19" s="67" t="s">
        <v>176</v>
      </c>
      <c r="B19" s="67"/>
    </row>
    <row r="20" spans="1:2" ht="22.8" x14ac:dyDescent="0.3">
      <c r="A20" s="67"/>
    </row>
    <row r="21" spans="1:2" ht="22.8" x14ac:dyDescent="0.3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09375" defaultRowHeight="14.4" x14ac:dyDescent="0.3"/>
  <cols>
    <col min="1" max="1" width="107.5546875" customWidth="1"/>
  </cols>
  <sheetData>
    <row r="1" spans="1:1" ht="33" x14ac:dyDescent="0.3">
      <c r="A1" s="189" t="s">
        <v>102</v>
      </c>
    </row>
    <row r="2" spans="1:1" ht="23.4" x14ac:dyDescent="0.3">
      <c r="A2" s="190" t="s">
        <v>345</v>
      </c>
    </row>
    <row r="3" spans="1:1" ht="18" x14ac:dyDescent="0.3">
      <c r="A3" s="191"/>
    </row>
    <row r="4" spans="1:1" ht="18" x14ac:dyDescent="0.3">
      <c r="A4" s="192" t="s">
        <v>313</v>
      </c>
    </row>
    <row r="5" spans="1:1" ht="18" x14ac:dyDescent="0.3">
      <c r="A5" s="192" t="s">
        <v>337</v>
      </c>
    </row>
    <row r="6" spans="1:1" ht="18" x14ac:dyDescent="0.3">
      <c r="A6" s="192" t="s">
        <v>338</v>
      </c>
    </row>
    <row r="7" spans="1:1" ht="18" x14ac:dyDescent="0.3">
      <c r="A7" s="192" t="s">
        <v>314</v>
      </c>
    </row>
    <row r="8" spans="1:1" ht="18" x14ac:dyDescent="0.3">
      <c r="A8" s="192" t="s">
        <v>315</v>
      </c>
    </row>
    <row r="9" spans="1:1" ht="18" x14ac:dyDescent="0.3">
      <c r="A9" s="192" t="s">
        <v>316</v>
      </c>
    </row>
    <row r="10" spans="1:1" ht="18" x14ac:dyDescent="0.3">
      <c r="A10" s="192" t="s">
        <v>339</v>
      </c>
    </row>
    <row r="11" spans="1:1" ht="18" x14ac:dyDescent="0.3">
      <c r="A11" s="192" t="s">
        <v>340</v>
      </c>
    </row>
    <row r="12" spans="1:1" ht="18" x14ac:dyDescent="0.3">
      <c r="A12" s="192" t="s">
        <v>341</v>
      </c>
    </row>
    <row r="13" spans="1:1" ht="18" x14ac:dyDescent="0.3">
      <c r="A13" s="192" t="s">
        <v>342</v>
      </c>
    </row>
    <row r="14" spans="1:1" ht="18" x14ac:dyDescent="0.3">
      <c r="A14" s="192" t="s">
        <v>343</v>
      </c>
    </row>
    <row r="15" spans="1:1" ht="18" x14ac:dyDescent="0.3">
      <c r="A15" s="192" t="s">
        <v>317</v>
      </c>
    </row>
    <row r="16" spans="1:1" ht="18" x14ac:dyDescent="0.3">
      <c r="A16" s="192" t="s">
        <v>318</v>
      </c>
    </row>
    <row r="17" spans="1:1" ht="18" x14ac:dyDescent="0.3">
      <c r="A17" s="192" t="s">
        <v>319</v>
      </c>
    </row>
    <row r="18" spans="1:1" ht="18" x14ac:dyDescent="0.3">
      <c r="A18" s="192" t="s">
        <v>320</v>
      </c>
    </row>
    <row r="19" spans="1:1" ht="18" x14ac:dyDescent="0.3">
      <c r="A19" s="192" t="s">
        <v>321</v>
      </c>
    </row>
    <row r="20" spans="1:1" ht="18" x14ac:dyDescent="0.3">
      <c r="A20" s="192" t="s">
        <v>322</v>
      </c>
    </row>
    <row r="21" spans="1:1" ht="18" x14ac:dyDescent="0.3">
      <c r="A21" s="192" t="s">
        <v>323</v>
      </c>
    </row>
    <row r="22" spans="1:1" ht="18" x14ac:dyDescent="0.3">
      <c r="A22" s="192" t="s">
        <v>324</v>
      </c>
    </row>
    <row r="23" spans="1:1" ht="18" x14ac:dyDescent="0.3">
      <c r="A23" s="192" t="s">
        <v>325</v>
      </c>
    </row>
    <row r="24" spans="1:1" ht="18" x14ac:dyDescent="0.3">
      <c r="A24" s="192" t="s">
        <v>344</v>
      </c>
    </row>
    <row r="25" spans="1:1" ht="18" x14ac:dyDescent="0.3">
      <c r="A25" s="192" t="s">
        <v>326</v>
      </c>
    </row>
    <row r="26" spans="1:1" ht="18" x14ac:dyDescent="0.3">
      <c r="A26" s="192" t="s">
        <v>327</v>
      </c>
    </row>
    <row r="27" spans="1:1" ht="18" x14ac:dyDescent="0.3">
      <c r="A27" s="192" t="s">
        <v>328</v>
      </c>
    </row>
    <row r="28" spans="1:1" ht="18" x14ac:dyDescent="0.3">
      <c r="A28" s="192" t="s">
        <v>329</v>
      </c>
    </row>
    <row r="29" spans="1:1" ht="18" x14ac:dyDescent="0.3">
      <c r="A29" s="192" t="s">
        <v>330</v>
      </c>
    </row>
    <row r="30" spans="1:1" ht="18" x14ac:dyDescent="0.3">
      <c r="A30" s="192" t="s">
        <v>331</v>
      </c>
    </row>
    <row r="31" spans="1:1" ht="18" x14ac:dyDescent="0.3">
      <c r="A31" s="192" t="s">
        <v>332</v>
      </c>
    </row>
    <row r="32" spans="1:1" ht="18" x14ac:dyDescent="0.3">
      <c r="A32" s="192" t="s">
        <v>333</v>
      </c>
    </row>
    <row r="33" spans="1:1" ht="18" x14ac:dyDescent="0.3">
      <c r="A33" s="192" t="s">
        <v>334</v>
      </c>
    </row>
    <row r="34" spans="1:1" ht="18" x14ac:dyDescent="0.3">
      <c r="A34" s="192" t="s">
        <v>335</v>
      </c>
    </row>
    <row r="35" spans="1:1" ht="18" x14ac:dyDescent="0.3">
      <c r="A35" s="192" t="s">
        <v>336</v>
      </c>
    </row>
    <row r="36" spans="1:1" ht="21" customHeight="1" x14ac:dyDescent="0.3">
      <c r="A36" s="356" t="s">
        <v>170</v>
      </c>
    </row>
    <row r="37" spans="1:1" ht="16.5" customHeight="1" x14ac:dyDescent="0.3">
      <c r="A37" s="356"/>
    </row>
    <row r="38" spans="1:1" ht="16.5" customHeight="1" x14ac:dyDescent="0.3">
      <c r="A38" s="356"/>
    </row>
    <row r="39" spans="1:1" ht="16.5" customHeight="1" x14ac:dyDescent="0.3">
      <c r="A39" s="356"/>
    </row>
    <row r="40" spans="1:1" ht="15.6" x14ac:dyDescent="0.35">
      <c r="A40" s="69"/>
    </row>
    <row r="41" spans="1:1" ht="15.6" x14ac:dyDescent="0.35">
      <c r="A41" s="69"/>
    </row>
    <row r="42" spans="1:1" ht="15.6" x14ac:dyDescent="0.35">
      <c r="A42" s="69"/>
    </row>
    <row r="43" spans="1:1" ht="15.6" x14ac:dyDescent="0.35">
      <c r="A43" s="69"/>
    </row>
    <row r="44" spans="1:1" ht="15.6" x14ac:dyDescent="0.35">
      <c r="A44" s="69"/>
    </row>
    <row r="45" spans="1:1" ht="15.6" x14ac:dyDescent="0.35">
      <c r="A45" s="69"/>
    </row>
    <row r="46" spans="1:1" ht="15.6" x14ac:dyDescent="0.35">
      <c r="A46" s="69"/>
    </row>
    <row r="47" spans="1:1" ht="15.6" x14ac:dyDescent="0.35">
      <c r="A47" s="69"/>
    </row>
    <row r="48" spans="1:1" ht="15.6" x14ac:dyDescent="0.35">
      <c r="A48" s="69"/>
    </row>
    <row r="49" spans="1:1" ht="15.6" x14ac:dyDescent="0.35">
      <c r="A49" s="69"/>
    </row>
    <row r="50" spans="1:1" ht="15.6" x14ac:dyDescent="0.35">
      <c r="A50" s="69"/>
    </row>
    <row r="51" spans="1:1" ht="15.6" x14ac:dyDescent="0.35">
      <c r="A51" s="69"/>
    </row>
    <row r="52" spans="1:1" ht="15.6" x14ac:dyDescent="0.35">
      <c r="A52" s="69"/>
    </row>
    <row r="53" spans="1:1" ht="15.6" x14ac:dyDescent="0.35">
      <c r="A53" s="69"/>
    </row>
    <row r="54" spans="1:1" ht="15.6" x14ac:dyDescent="0.35">
      <c r="A54" s="69"/>
    </row>
    <row r="55" spans="1:1" ht="15.6" x14ac:dyDescent="0.35">
      <c r="A55" s="69"/>
    </row>
    <row r="56" spans="1:1" ht="15.6" x14ac:dyDescent="0.35">
      <c r="A56" s="69"/>
    </row>
    <row r="57" spans="1:1" ht="15.6" x14ac:dyDescent="0.35">
      <c r="A57" s="69"/>
    </row>
    <row r="58" spans="1:1" ht="15.6" x14ac:dyDescent="0.35">
      <c r="A58" s="69"/>
    </row>
    <row r="59" spans="1:1" ht="15.6" x14ac:dyDescent="0.35">
      <c r="A59" s="69"/>
    </row>
    <row r="60" spans="1:1" ht="15.6" x14ac:dyDescent="0.35">
      <c r="A60" s="69"/>
    </row>
    <row r="61" spans="1:1" ht="15.6" x14ac:dyDescent="0.35">
      <c r="A61" s="69"/>
    </row>
    <row r="62" spans="1:1" ht="15.6" x14ac:dyDescent="0.35">
      <c r="A62" s="69"/>
    </row>
    <row r="63" spans="1:1" ht="15.6" x14ac:dyDescent="0.35">
      <c r="A63" s="69"/>
    </row>
    <row r="64" spans="1:1" ht="15.6" x14ac:dyDescent="0.35">
      <c r="A64" s="69"/>
    </row>
    <row r="65" spans="1:1" ht="15.6" x14ac:dyDescent="0.35">
      <c r="A65" s="69"/>
    </row>
    <row r="66" spans="1:1" ht="15.6" x14ac:dyDescent="0.35">
      <c r="A66" s="69"/>
    </row>
    <row r="67" spans="1:1" ht="15.6" x14ac:dyDescent="0.35">
      <c r="A67" s="69"/>
    </row>
    <row r="68" spans="1:1" ht="15.6" x14ac:dyDescent="0.35">
      <c r="A68" s="69"/>
    </row>
    <row r="69" spans="1:1" ht="15.6" x14ac:dyDescent="0.35">
      <c r="A69" s="69"/>
    </row>
    <row r="70" spans="1:1" ht="15.6" x14ac:dyDescent="0.35">
      <c r="A70" s="69"/>
    </row>
    <row r="71" spans="1:1" ht="15.6" x14ac:dyDescent="0.35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09375" defaultRowHeight="14.4" x14ac:dyDescent="0.3"/>
  <cols>
    <col min="2" max="2" width="79.33203125" customWidth="1"/>
  </cols>
  <sheetData>
    <row r="3" spans="2:2" ht="17.399999999999999" x14ac:dyDescent="0.3">
      <c r="B3" s="48" t="s">
        <v>177</v>
      </c>
    </row>
    <row r="4" spans="2:2" ht="17.399999999999999" x14ac:dyDescent="0.3">
      <c r="B4" s="48" t="s">
        <v>69</v>
      </c>
    </row>
    <row r="5" spans="2:2" ht="17.399999999999999" x14ac:dyDescent="0.3">
      <c r="B5" s="48"/>
    </row>
    <row r="6" spans="2:2" ht="17.399999999999999" x14ac:dyDescent="0.3">
      <c r="B6" s="49" t="s">
        <v>56</v>
      </c>
    </row>
    <row r="7" spans="2:2" ht="17.399999999999999" x14ac:dyDescent="0.3">
      <c r="B7" s="49" t="s">
        <v>57</v>
      </c>
    </row>
    <row r="8" spans="2:2" ht="17.399999999999999" x14ac:dyDescent="0.3">
      <c r="B8" s="49" t="s">
        <v>58</v>
      </c>
    </row>
    <row r="9" spans="2:2" ht="17.399999999999999" x14ac:dyDescent="0.3">
      <c r="B9" s="49" t="s">
        <v>59</v>
      </c>
    </row>
    <row r="10" spans="2:2" ht="17.399999999999999" x14ac:dyDescent="0.3">
      <c r="B10" s="49" t="s">
        <v>60</v>
      </c>
    </row>
    <row r="11" spans="2:2" ht="17.399999999999999" x14ac:dyDescent="0.3">
      <c r="B11" s="49" t="s">
        <v>61</v>
      </c>
    </row>
    <row r="12" spans="2:2" ht="17.399999999999999" x14ac:dyDescent="0.3">
      <c r="B12" s="49" t="s">
        <v>62</v>
      </c>
    </row>
    <row r="13" spans="2:2" ht="17.399999999999999" x14ac:dyDescent="0.3">
      <c r="B13" s="49" t="s">
        <v>63</v>
      </c>
    </row>
    <row r="14" spans="2:2" ht="17.399999999999999" x14ac:dyDescent="0.3">
      <c r="B14" s="49" t="s">
        <v>64</v>
      </c>
    </row>
    <row r="15" spans="2:2" ht="17.399999999999999" x14ac:dyDescent="0.3">
      <c r="B15" s="49" t="s">
        <v>65</v>
      </c>
    </row>
    <row r="16" spans="2:2" ht="17.399999999999999" x14ac:dyDescent="0.3">
      <c r="B16" s="49" t="s">
        <v>66</v>
      </c>
    </row>
    <row r="17" spans="2:2" ht="17.399999999999999" x14ac:dyDescent="0.3">
      <c r="B17" s="49" t="s">
        <v>67</v>
      </c>
    </row>
    <row r="18" spans="2:2" ht="17.399999999999999" x14ac:dyDescent="0.3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ColWidth="11.44140625" defaultRowHeight="15.6" x14ac:dyDescent="0.3"/>
  <cols>
    <col min="1" max="1" width="5.109375" style="173" customWidth="1"/>
    <col min="2" max="2" width="31" style="173" customWidth="1"/>
    <col min="3" max="3" width="11.44140625" style="173" customWidth="1"/>
    <col min="4" max="4" width="17.44140625" style="174" customWidth="1"/>
    <col min="5" max="16384" width="11.44140625" style="173"/>
  </cols>
  <sheetData>
    <row r="2" spans="1:5" x14ac:dyDescent="0.3">
      <c r="B2" s="175" t="s">
        <v>300</v>
      </c>
      <c r="C2" s="175" t="s">
        <v>310</v>
      </c>
      <c r="D2" s="176" t="s">
        <v>4</v>
      </c>
      <c r="E2" s="176" t="s">
        <v>310</v>
      </c>
    </row>
    <row r="4" spans="1:5" x14ac:dyDescent="0.3">
      <c r="A4" s="173">
        <v>1</v>
      </c>
      <c r="B4" s="177" t="s">
        <v>302</v>
      </c>
      <c r="C4" s="178">
        <f>+'2016'!I5</f>
        <v>150</v>
      </c>
      <c r="D4" s="178">
        <f>+'2016'!I39</f>
        <v>26969400</v>
      </c>
      <c r="E4" s="178">
        <f t="shared" ref="E4:E10" si="0">+D4/C4</f>
        <v>179796</v>
      </c>
    </row>
    <row r="5" spans="1:5" x14ac:dyDescent="0.3">
      <c r="A5" s="173">
        <f t="shared" ref="A5:A10" si="1">+A4+1</f>
        <v>2</v>
      </c>
      <c r="B5" s="177" t="s">
        <v>301</v>
      </c>
      <c r="C5" s="178">
        <f>+'Domingo Nuevo'!I5</f>
        <v>100</v>
      </c>
      <c r="D5" s="178">
        <f>+'Domingo Nuevo'!I62</f>
        <v>14659700</v>
      </c>
      <c r="E5" s="178">
        <f t="shared" si="0"/>
        <v>146597</v>
      </c>
    </row>
    <row r="6" spans="1:5" x14ac:dyDescent="0.3">
      <c r="A6" s="173">
        <f t="shared" si="1"/>
        <v>3</v>
      </c>
      <c r="B6" s="177" t="s">
        <v>303</v>
      </c>
      <c r="C6" s="178" t="e">
        <f>+#REF!</f>
        <v>#REF!</v>
      </c>
      <c r="D6" s="178" t="e">
        <f>+#REF!</f>
        <v>#REF!</v>
      </c>
      <c r="E6" s="178" t="e">
        <f t="shared" si="0"/>
        <v>#REF!</v>
      </c>
    </row>
    <row r="7" spans="1:5" x14ac:dyDescent="0.3">
      <c r="A7" s="173">
        <f t="shared" si="1"/>
        <v>4</v>
      </c>
      <c r="B7" s="177" t="s">
        <v>304</v>
      </c>
      <c r="C7" s="178">
        <f>+'Cristiano Viernes-Domingo sin l'!I5</f>
        <v>100</v>
      </c>
      <c r="D7" s="178">
        <f>+'Cristiano Viernes-Domingo sin l'!I62</f>
        <v>17435000</v>
      </c>
      <c r="E7" s="178">
        <f t="shared" si="0"/>
        <v>174350</v>
      </c>
    </row>
    <row r="8" spans="1:5" x14ac:dyDescent="0.3">
      <c r="A8" s="173">
        <f t="shared" si="1"/>
        <v>5</v>
      </c>
      <c r="B8" s="177" t="s">
        <v>309</v>
      </c>
      <c r="C8" s="178">
        <f>+'2017'!I5</f>
        <v>100</v>
      </c>
      <c r="D8" s="178">
        <f>+'2017'!I39</f>
        <v>20357100</v>
      </c>
      <c r="E8" s="178">
        <f t="shared" si="0"/>
        <v>203571</v>
      </c>
    </row>
    <row r="9" spans="1:5" x14ac:dyDescent="0.3">
      <c r="A9" s="173">
        <f t="shared" si="1"/>
        <v>6</v>
      </c>
      <c r="B9" s="177" t="s">
        <v>353</v>
      </c>
      <c r="C9" s="178">
        <f>+'Fecha Proxima 4HORAS'!I5</f>
        <v>100</v>
      </c>
      <c r="D9" s="178">
        <f>+'Fecha Proxima 4HORAS'!I48</f>
        <v>13070000</v>
      </c>
      <c r="E9" s="178">
        <f t="shared" si="0"/>
        <v>130700</v>
      </c>
    </row>
    <row r="10" spans="1:5" x14ac:dyDescent="0.3">
      <c r="A10" s="173">
        <f t="shared" si="1"/>
        <v>7</v>
      </c>
      <c r="B10" s="177" t="s">
        <v>354</v>
      </c>
      <c r="C10" s="178">
        <f>+'Domingo Nuevo'!I5</f>
        <v>100</v>
      </c>
      <c r="D10" s="178">
        <f>+'Domingo Nuevo'!I62</f>
        <v>14659700</v>
      </c>
      <c r="E10" s="178">
        <f t="shared" si="0"/>
        <v>146597</v>
      </c>
    </row>
    <row r="13" spans="1:5" x14ac:dyDescent="0.3">
      <c r="B13" s="173" t="s">
        <v>308</v>
      </c>
      <c r="C13" s="173">
        <v>3200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zoomScaleNormal="100" zoomScaleSheetLayoutView="100" workbookViewId="0">
      <selection activeCell="B2" sqref="B2:I2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0.44140625" style="6" customWidth="1"/>
    <col min="12" max="12" width="22.6640625" style="6" customWidth="1"/>
    <col min="13" max="13" width="15.109375" style="6" customWidth="1"/>
    <col min="14" max="20" width="9.6640625" style="6" customWidth="1"/>
    <col min="21" max="21" width="88" style="6" customWidth="1"/>
    <col min="22" max="22" width="9.6640625" style="6" customWidth="1"/>
    <col min="23" max="16384" width="9.6640625" style="6"/>
  </cols>
  <sheetData>
    <row r="1" spans="2:13" ht="6.75" customHeight="1" x14ac:dyDescent="0.3"/>
    <row r="2" spans="2:13" ht="15.6" x14ac:dyDescent="0.3">
      <c r="B2" s="309" t="s">
        <v>458</v>
      </c>
      <c r="C2" s="309"/>
      <c r="D2" s="309"/>
      <c r="E2" s="309"/>
      <c r="F2" s="309"/>
      <c r="G2" s="309"/>
      <c r="H2" s="309"/>
      <c r="I2" s="309"/>
    </row>
    <row r="3" spans="2:13" ht="13.5" hidden="1" customHeight="1" x14ac:dyDescent="0.3">
      <c r="B3" s="310" t="e">
        <f>UPPER(#REF!)</f>
        <v>#REF!</v>
      </c>
      <c r="C3" s="310"/>
      <c r="D3" s="310"/>
      <c r="E3" s="33"/>
      <c r="F3" s="33"/>
      <c r="G3" s="33"/>
      <c r="H3" s="33"/>
      <c r="I3" s="34"/>
    </row>
    <row r="4" spans="2:13" ht="12.75" customHeight="1" x14ac:dyDescent="0.3">
      <c r="B4" s="311" t="s">
        <v>49</v>
      </c>
      <c r="C4" s="311"/>
      <c r="D4" s="311"/>
      <c r="E4" s="147">
        <v>0.66666666666666663</v>
      </c>
      <c r="F4" s="312" t="s">
        <v>73</v>
      </c>
      <c r="G4" s="313"/>
      <c r="H4" s="148">
        <v>0.98958333333333337</v>
      </c>
      <c r="I4" s="149">
        <f ca="1">NOW()</f>
        <v>42658.501341782408</v>
      </c>
    </row>
    <row r="5" spans="2:13" ht="15.6" x14ac:dyDescent="0.3">
      <c r="B5" s="314" t="s">
        <v>82</v>
      </c>
      <c r="C5" s="314"/>
      <c r="D5" s="314"/>
      <c r="E5" s="315" t="s">
        <v>52</v>
      </c>
      <c r="F5" s="315"/>
      <c r="G5" s="315" t="s">
        <v>50</v>
      </c>
      <c r="H5" s="315"/>
      <c r="I5" s="50">
        <v>100</v>
      </c>
      <c r="J5" s="239"/>
      <c r="K5" s="239" t="s">
        <v>307</v>
      </c>
      <c r="M5" s="8"/>
    </row>
    <row r="6" spans="2:13" ht="6.75" customHeight="1" x14ac:dyDescent="0.3">
      <c r="B6" s="233"/>
      <c r="C6" s="233"/>
      <c r="D6" s="233"/>
      <c r="E6" s="234"/>
      <c r="F6" s="234"/>
      <c r="G6" s="234"/>
      <c r="H6" s="234"/>
      <c r="I6" s="51"/>
      <c r="J6" s="239"/>
      <c r="K6" s="239"/>
    </row>
    <row r="7" spans="2:13" ht="14.25" customHeight="1" x14ac:dyDescent="0.3">
      <c r="B7" s="151" t="s">
        <v>178</v>
      </c>
      <c r="C7" s="151"/>
      <c r="D7" s="151"/>
      <c r="E7" s="290">
        <v>5000000</v>
      </c>
      <c r="F7" s="290"/>
      <c r="G7" s="291">
        <v>1</v>
      </c>
      <c r="H7" s="291"/>
      <c r="I7" s="53">
        <f>E7*G7</f>
        <v>5000000</v>
      </c>
      <c r="J7" s="239"/>
      <c r="K7" s="53">
        <v>3490000</v>
      </c>
    </row>
    <row r="8" spans="2:13" ht="36" customHeight="1" x14ac:dyDescent="0.3">
      <c r="B8" s="308" t="s">
        <v>421</v>
      </c>
      <c r="C8" s="308"/>
      <c r="D8" s="308"/>
      <c r="E8" s="291" t="s">
        <v>51</v>
      </c>
      <c r="F8" s="291"/>
      <c r="G8" s="291" t="s">
        <v>51</v>
      </c>
      <c r="H8" s="291"/>
      <c r="I8" s="232" t="s">
        <v>51</v>
      </c>
      <c r="J8" s="32"/>
      <c r="K8" s="32"/>
    </row>
    <row r="9" spans="2:13" ht="14.25" customHeight="1" x14ac:dyDescent="0.3">
      <c r="B9" s="151" t="s">
        <v>111</v>
      </c>
      <c r="C9" s="151"/>
      <c r="D9" s="151"/>
      <c r="E9" s="290">
        <v>5800</v>
      </c>
      <c r="F9" s="290"/>
      <c r="G9" s="291"/>
      <c r="H9" s="291"/>
      <c r="I9" s="240"/>
      <c r="J9" s="32"/>
      <c r="K9" s="32"/>
    </row>
    <row r="10" spans="2:13" ht="32.25" customHeight="1" x14ac:dyDescent="0.3">
      <c r="B10" s="307" t="s">
        <v>417</v>
      </c>
      <c r="C10" s="307"/>
      <c r="D10" s="307"/>
      <c r="E10" s="290">
        <v>3400</v>
      </c>
      <c r="F10" s="290"/>
      <c r="G10" s="291">
        <f>I5</f>
        <v>100</v>
      </c>
      <c r="H10" s="291"/>
      <c r="I10" s="231">
        <f>E10*G10</f>
        <v>340000</v>
      </c>
      <c r="J10" s="32"/>
      <c r="K10" s="32"/>
    </row>
    <row r="11" spans="2:13" ht="14.25" customHeight="1" x14ac:dyDescent="0.3">
      <c r="B11" s="151" t="s">
        <v>277</v>
      </c>
      <c r="C11" s="151"/>
      <c r="D11" s="151"/>
      <c r="E11" s="290">
        <v>5800</v>
      </c>
      <c r="F11" s="290"/>
      <c r="G11" s="291">
        <f>+I5</f>
        <v>100</v>
      </c>
      <c r="H11" s="291"/>
      <c r="I11" s="231">
        <f>E11*G11</f>
        <v>580000</v>
      </c>
      <c r="J11" s="32"/>
      <c r="K11" s="32"/>
    </row>
    <row r="12" spans="2:13" ht="14.25" customHeight="1" x14ac:dyDescent="0.3">
      <c r="B12" s="151" t="s">
        <v>112</v>
      </c>
      <c r="C12" s="151"/>
      <c r="D12" s="151"/>
      <c r="E12" s="290">
        <v>43900</v>
      </c>
      <c r="F12" s="290"/>
      <c r="G12" s="291">
        <f>I5-G13</f>
        <v>100</v>
      </c>
      <c r="H12" s="291"/>
      <c r="I12" s="231">
        <f>E12*G12</f>
        <v>4390000</v>
      </c>
      <c r="J12" s="32"/>
      <c r="K12" s="32"/>
    </row>
    <row r="13" spans="2:13" x14ac:dyDescent="0.3">
      <c r="B13" s="151" t="s">
        <v>71</v>
      </c>
      <c r="C13" s="151"/>
      <c r="D13" s="151"/>
      <c r="E13" s="290">
        <v>22000</v>
      </c>
      <c r="F13" s="290"/>
      <c r="G13" s="291"/>
      <c r="H13" s="291"/>
      <c r="I13" s="53"/>
      <c r="J13" s="32"/>
      <c r="K13" s="32"/>
    </row>
    <row r="14" spans="2:13" x14ac:dyDescent="0.3">
      <c r="B14" s="151" t="s">
        <v>113</v>
      </c>
      <c r="C14" s="151"/>
      <c r="D14" s="151"/>
      <c r="E14" s="290">
        <v>5800</v>
      </c>
      <c r="F14" s="290"/>
      <c r="G14" s="291"/>
      <c r="H14" s="291"/>
      <c r="I14" s="53"/>
      <c r="J14" s="32"/>
      <c r="K14" s="32"/>
    </row>
    <row r="15" spans="2:13" x14ac:dyDescent="0.3">
      <c r="B15" s="152"/>
      <c r="C15" s="152"/>
      <c r="D15" s="152"/>
      <c r="E15" s="290"/>
      <c r="F15" s="290"/>
      <c r="G15" s="291"/>
      <c r="H15" s="291"/>
      <c r="I15" s="53"/>
      <c r="J15" s="32"/>
      <c r="K15" s="32"/>
    </row>
    <row r="16" spans="2:13" ht="17.100000000000001" customHeight="1" x14ac:dyDescent="0.3">
      <c r="B16" s="305" t="s">
        <v>283</v>
      </c>
      <c r="C16" s="305"/>
      <c r="D16" s="305"/>
      <c r="E16" s="290"/>
      <c r="F16" s="290"/>
      <c r="G16" s="291"/>
      <c r="H16" s="291"/>
      <c r="I16" s="53"/>
      <c r="J16" s="32"/>
      <c r="K16" s="32"/>
    </row>
    <row r="17" spans="1:11" ht="17.100000000000001" customHeight="1" x14ac:dyDescent="0.3">
      <c r="B17" s="306" t="s">
        <v>454</v>
      </c>
      <c r="C17" s="306"/>
      <c r="D17" s="306"/>
      <c r="E17" s="231"/>
      <c r="F17" s="231"/>
      <c r="G17" s="232"/>
      <c r="H17" s="232"/>
      <c r="I17" s="53"/>
      <c r="J17" s="32"/>
      <c r="K17" s="32"/>
    </row>
    <row r="18" spans="1:11" ht="17.100000000000001" customHeight="1" x14ac:dyDescent="0.3">
      <c r="B18" s="153" t="s">
        <v>291</v>
      </c>
      <c r="C18" s="153"/>
      <c r="D18" s="153"/>
      <c r="E18" s="290">
        <v>52400</v>
      </c>
      <c r="F18" s="290"/>
      <c r="G18" s="291">
        <f>ROUNDUP(((G12*1)/10),0)+1</f>
        <v>11</v>
      </c>
      <c r="H18" s="291"/>
      <c r="I18" s="53">
        <f>G18*E18</f>
        <v>576400</v>
      </c>
      <c r="J18" s="32"/>
      <c r="K18" s="32"/>
    </row>
    <row r="19" spans="1:11" ht="17.100000000000001" customHeight="1" x14ac:dyDescent="0.3">
      <c r="B19" s="154" t="s">
        <v>418</v>
      </c>
      <c r="C19" s="155"/>
      <c r="D19" s="156"/>
      <c r="E19" s="290">
        <v>49900</v>
      </c>
      <c r="F19" s="290"/>
      <c r="G19" s="291">
        <f>ROUNDUP(((G12*1)/8),0)</f>
        <v>13</v>
      </c>
      <c r="H19" s="291"/>
      <c r="I19" s="53">
        <f>G19*E19</f>
        <v>648700</v>
      </c>
      <c r="J19" s="32"/>
      <c r="K19" s="32"/>
    </row>
    <row r="20" spans="1:11" ht="17.100000000000001" customHeight="1" x14ac:dyDescent="0.3">
      <c r="B20" s="154" t="s">
        <v>453</v>
      </c>
      <c r="C20" s="153"/>
      <c r="D20" s="153"/>
      <c r="E20" s="290">
        <v>95000</v>
      </c>
      <c r="F20" s="290"/>
      <c r="G20" s="291">
        <f>ROUNDUP(((G12*3)*85%/18),0)</f>
        <v>15</v>
      </c>
      <c r="H20" s="291"/>
      <c r="I20" s="53">
        <f>E20*G20</f>
        <v>1425000</v>
      </c>
      <c r="J20" s="32"/>
      <c r="K20" s="32"/>
    </row>
    <row r="21" spans="1:11" ht="17.100000000000001" customHeight="1" x14ac:dyDescent="0.3">
      <c r="B21" s="154" t="s">
        <v>114</v>
      </c>
      <c r="C21" s="153"/>
      <c r="D21" s="153"/>
      <c r="E21" s="290">
        <v>79000</v>
      </c>
      <c r="F21" s="290"/>
      <c r="G21" s="291">
        <f>ROUNDUP(((G12*3)*15%/18),0)</f>
        <v>3</v>
      </c>
      <c r="H21" s="291"/>
      <c r="I21" s="53">
        <f>E21*G21</f>
        <v>237000</v>
      </c>
      <c r="J21" s="32"/>
      <c r="K21" s="32"/>
    </row>
    <row r="22" spans="1:11" x14ac:dyDescent="0.3">
      <c r="B22" s="304" t="s">
        <v>76</v>
      </c>
      <c r="C22" s="304"/>
      <c r="D22" s="304"/>
      <c r="E22" s="290">
        <v>11500</v>
      </c>
      <c r="F22" s="290"/>
      <c r="G22" s="291">
        <f>+I5</f>
        <v>100</v>
      </c>
      <c r="H22" s="291"/>
      <c r="I22" s="53">
        <f>G22*E22</f>
        <v>1150000</v>
      </c>
      <c r="J22" s="32"/>
      <c r="K22" s="32"/>
    </row>
    <row r="23" spans="1:11" x14ac:dyDescent="0.3">
      <c r="B23" s="157" t="s">
        <v>2</v>
      </c>
      <c r="C23" s="157"/>
      <c r="D23" s="157"/>
      <c r="E23" s="291" t="s">
        <v>51</v>
      </c>
      <c r="F23" s="291"/>
      <c r="G23" s="291" t="s">
        <v>51</v>
      </c>
      <c r="H23" s="291"/>
      <c r="I23" s="232" t="s">
        <v>51</v>
      </c>
      <c r="J23" s="32"/>
      <c r="K23" s="32"/>
    </row>
    <row r="24" spans="1:11" x14ac:dyDescent="0.3">
      <c r="B24" s="153" t="s">
        <v>70</v>
      </c>
      <c r="C24" s="153"/>
      <c r="D24" s="153"/>
      <c r="E24" s="290">
        <v>110000</v>
      </c>
      <c r="F24" s="290"/>
      <c r="G24" s="291">
        <f>IF(I5&lt;80,8,ROUND((I5*10%),0))+2</f>
        <v>12</v>
      </c>
      <c r="H24" s="291"/>
      <c r="I24" s="53">
        <f>G24*E24</f>
        <v>1320000</v>
      </c>
      <c r="J24" s="32"/>
      <c r="K24" s="32"/>
    </row>
    <row r="25" spans="1:11" ht="15" thickBot="1" x14ac:dyDescent="0.35">
      <c r="B25" s="299" t="s">
        <v>116</v>
      </c>
      <c r="C25" s="299"/>
      <c r="D25" s="299"/>
      <c r="E25" s="299"/>
      <c r="F25" s="299"/>
      <c r="G25" s="299"/>
      <c r="H25" s="158"/>
      <c r="I25" s="159">
        <f>SUM(I7:I24)</f>
        <v>15667100</v>
      </c>
      <c r="J25" s="32"/>
      <c r="K25" s="32"/>
    </row>
    <row r="26" spans="1:11" ht="7.5" customHeight="1" thickTop="1" x14ac:dyDescent="0.3">
      <c r="B26" s="160"/>
      <c r="C26" s="160"/>
      <c r="D26" s="160"/>
      <c r="E26" s="53"/>
      <c r="F26" s="53"/>
      <c r="G26" s="158"/>
      <c r="H26" s="158"/>
      <c r="I26" s="161"/>
      <c r="J26" s="32"/>
      <c r="K26" s="32"/>
    </row>
    <row r="27" spans="1:11" x14ac:dyDescent="0.3">
      <c r="B27" s="302" t="s">
        <v>3</v>
      </c>
      <c r="C27" s="302"/>
      <c r="D27" s="302"/>
      <c r="E27" s="302"/>
      <c r="F27" s="302"/>
      <c r="G27" s="302"/>
      <c r="H27" s="302"/>
      <c r="I27" s="302"/>
      <c r="J27" s="32"/>
      <c r="K27" s="32"/>
    </row>
    <row r="28" spans="1:11" ht="4.5" customHeight="1" x14ac:dyDescent="0.3">
      <c r="B28" s="234"/>
      <c r="C28" s="234"/>
      <c r="D28" s="234"/>
      <c r="E28" s="234"/>
      <c r="F28" s="234"/>
      <c r="G28" s="234"/>
      <c r="H28" s="234"/>
      <c r="I28" s="51"/>
      <c r="J28" s="32"/>
      <c r="K28" s="32"/>
    </row>
    <row r="29" spans="1:11" ht="2.25" customHeight="1" x14ac:dyDescent="0.3">
      <c r="B29" s="235"/>
      <c r="C29" s="235"/>
      <c r="D29" s="235"/>
      <c r="E29" s="235"/>
      <c r="F29" s="235"/>
      <c r="G29" s="235"/>
      <c r="H29" s="235"/>
      <c r="I29" s="163"/>
      <c r="J29" s="32"/>
      <c r="K29" s="32"/>
    </row>
    <row r="30" spans="1:11" ht="5.25" customHeight="1" x14ac:dyDescent="0.3">
      <c r="A30" s="19"/>
      <c r="B30" s="164"/>
      <c r="C30" s="164"/>
      <c r="D30" s="164"/>
      <c r="E30" s="164"/>
      <c r="F30" s="164"/>
      <c r="G30" s="164"/>
      <c r="H30" s="164"/>
      <c r="I30" s="165"/>
    </row>
    <row r="31" spans="1:11" x14ac:dyDescent="0.3">
      <c r="A31" s="19"/>
      <c r="B31" s="303" t="s">
        <v>360</v>
      </c>
      <c r="C31" s="303"/>
      <c r="D31" s="303"/>
      <c r="E31" s="236" t="s">
        <v>52</v>
      </c>
      <c r="F31" s="167"/>
      <c r="G31" s="167"/>
      <c r="H31" s="236" t="s">
        <v>0</v>
      </c>
      <c r="I31" s="236" t="s">
        <v>4</v>
      </c>
    </row>
    <row r="32" spans="1:11" ht="15" customHeight="1" x14ac:dyDescent="0.3">
      <c r="B32" s="301" t="s">
        <v>455</v>
      </c>
      <c r="C32" s="301"/>
      <c r="D32" s="301"/>
      <c r="E32" s="290" t="s">
        <v>456</v>
      </c>
      <c r="F32" s="290"/>
      <c r="G32" s="291">
        <v>1</v>
      </c>
      <c r="H32" s="291"/>
      <c r="I32" s="288" t="s">
        <v>456</v>
      </c>
      <c r="J32" s="32"/>
      <c r="K32" s="32"/>
    </row>
    <row r="33" spans="1:11" x14ac:dyDescent="0.3">
      <c r="B33" s="301" t="s">
        <v>419</v>
      </c>
      <c r="C33" s="301"/>
      <c r="D33" s="301"/>
      <c r="E33" s="290">
        <v>1880000</v>
      </c>
      <c r="F33" s="290"/>
      <c r="G33" s="291">
        <v>1</v>
      </c>
      <c r="H33" s="291"/>
      <c r="I33" s="53">
        <f>E33*G33</f>
        <v>1880000</v>
      </c>
      <c r="J33" s="32"/>
      <c r="K33" s="32"/>
    </row>
    <row r="34" spans="1:11" ht="15.75" customHeight="1" x14ac:dyDescent="0.3">
      <c r="A34" s="21"/>
      <c r="B34" s="301" t="s">
        <v>179</v>
      </c>
      <c r="C34" s="301"/>
      <c r="D34" s="301"/>
      <c r="E34" s="290">
        <v>700000</v>
      </c>
      <c r="F34" s="290">
        <v>65000</v>
      </c>
      <c r="G34" s="291">
        <v>1</v>
      </c>
      <c r="H34" s="291"/>
      <c r="I34" s="53">
        <f>E34*G34</f>
        <v>700000</v>
      </c>
      <c r="K34" s="6">
        <f>250/40</f>
        <v>6.25</v>
      </c>
    </row>
    <row r="35" spans="1:11" ht="15.75" customHeight="1" x14ac:dyDescent="0.3">
      <c r="A35" s="21"/>
      <c r="B35" s="301" t="s">
        <v>180</v>
      </c>
      <c r="C35" s="301"/>
      <c r="D35" s="301"/>
      <c r="E35" s="290">
        <v>670000</v>
      </c>
      <c r="F35" s="290">
        <v>65000</v>
      </c>
      <c r="G35" s="291">
        <v>1</v>
      </c>
      <c r="H35" s="291"/>
      <c r="I35" s="53">
        <f>E35*G35</f>
        <v>670000</v>
      </c>
    </row>
    <row r="36" spans="1:11" ht="15.75" customHeight="1" x14ac:dyDescent="0.3">
      <c r="A36" s="21"/>
      <c r="B36" s="154" t="s">
        <v>128</v>
      </c>
      <c r="C36" s="154"/>
      <c r="D36" s="155"/>
      <c r="E36" s="290">
        <v>780000</v>
      </c>
      <c r="F36" s="290"/>
      <c r="G36" s="291">
        <v>1</v>
      </c>
      <c r="H36" s="291"/>
      <c r="I36" s="53">
        <f>E36*G36</f>
        <v>780000</v>
      </c>
      <c r="K36" s="6">
        <f>7*40</f>
        <v>280</v>
      </c>
    </row>
    <row r="37" spans="1:11" ht="15.75" customHeight="1" x14ac:dyDescent="0.3">
      <c r="A37" s="21"/>
      <c r="B37" s="154" t="s">
        <v>420</v>
      </c>
      <c r="C37" s="154"/>
      <c r="D37" s="154"/>
      <c r="E37" s="290">
        <v>220000</v>
      </c>
      <c r="F37" s="290">
        <v>160000</v>
      </c>
      <c r="G37" s="232"/>
      <c r="H37" s="263">
        <v>3</v>
      </c>
      <c r="I37" s="53">
        <f>+H37*E37</f>
        <v>660000</v>
      </c>
      <c r="J37" s="53"/>
      <c r="K37" s="238"/>
    </row>
    <row r="38" spans="1:11" ht="15" thickBot="1" x14ac:dyDescent="0.35">
      <c r="A38" s="21"/>
      <c r="B38" s="299" t="s">
        <v>72</v>
      </c>
      <c r="C38" s="299"/>
      <c r="D38" s="299"/>
      <c r="E38" s="299"/>
      <c r="F38" s="299"/>
      <c r="G38" s="299"/>
      <c r="H38" s="158"/>
      <c r="I38" s="159">
        <f>+SUM(I32:I37)</f>
        <v>4690000</v>
      </c>
      <c r="K38" s="6">
        <f>7.5*36</f>
        <v>270</v>
      </c>
    </row>
    <row r="39" spans="1:11" ht="15.6" thickTop="1" thickBot="1" x14ac:dyDescent="0.35">
      <c r="A39" s="21"/>
      <c r="B39" s="299" t="s">
        <v>126</v>
      </c>
      <c r="C39" s="299"/>
      <c r="D39" s="299"/>
      <c r="E39" s="299"/>
      <c r="F39" s="299"/>
      <c r="G39" s="299"/>
      <c r="H39" s="158"/>
      <c r="I39" s="159">
        <f>+I38+I25</f>
        <v>20357100</v>
      </c>
      <c r="J39" s="6">
        <f>+I39/I5</f>
        <v>203571</v>
      </c>
    </row>
    <row r="40" spans="1:11" ht="15" thickTop="1" x14ac:dyDescent="0.3">
      <c r="A40" s="21"/>
      <c r="B40" s="300"/>
      <c r="C40" s="300"/>
      <c r="D40" s="300"/>
      <c r="E40" s="290"/>
      <c r="F40" s="290"/>
      <c r="G40" s="291"/>
      <c r="H40" s="291"/>
      <c r="I40" s="53"/>
      <c r="K40" s="6">
        <f>7.5*36</f>
        <v>270</v>
      </c>
    </row>
    <row r="41" spans="1:11" ht="15.6" x14ac:dyDescent="0.3">
      <c r="A41" s="21"/>
      <c r="B41" s="146" t="s">
        <v>294</v>
      </c>
      <c r="C41" s="146"/>
      <c r="D41" s="146"/>
      <c r="E41" s="231"/>
      <c r="F41" s="231"/>
      <c r="G41" s="232"/>
      <c r="H41" s="232"/>
      <c r="I41" s="53"/>
    </row>
    <row r="42" spans="1:11" x14ac:dyDescent="0.3">
      <c r="A42" s="21"/>
      <c r="B42" s="106" t="s">
        <v>184</v>
      </c>
      <c r="C42" s="106"/>
      <c r="D42" s="106"/>
      <c r="E42" s="297"/>
      <c r="F42" s="297"/>
      <c r="G42" s="297">
        <v>0.3</v>
      </c>
      <c r="H42" s="297"/>
      <c r="I42" s="107">
        <f>+I7*G42</f>
        <v>1500000</v>
      </c>
    </row>
    <row r="43" spans="1:11" x14ac:dyDescent="0.3">
      <c r="A43" s="21"/>
      <c r="B43" s="108" t="s">
        <v>185</v>
      </c>
      <c r="C43" s="108"/>
      <c r="D43" s="108"/>
      <c r="E43" s="297"/>
      <c r="F43" s="297"/>
      <c r="G43" s="297">
        <v>1</v>
      </c>
      <c r="H43" s="297"/>
      <c r="I43" s="107">
        <f>+I9</f>
        <v>0</v>
      </c>
    </row>
    <row r="44" spans="1:11" x14ac:dyDescent="0.3">
      <c r="A44" s="21"/>
      <c r="B44" s="106" t="s">
        <v>274</v>
      </c>
      <c r="C44" s="106"/>
      <c r="D44" s="106"/>
      <c r="E44" s="297"/>
      <c r="F44" s="297"/>
      <c r="G44" s="297">
        <v>0.3</v>
      </c>
      <c r="H44" s="297"/>
      <c r="I44" s="107">
        <f>+G44*I34</f>
        <v>210000</v>
      </c>
    </row>
    <row r="45" spans="1:11" x14ac:dyDescent="0.3">
      <c r="A45" s="21"/>
      <c r="B45" s="106" t="s">
        <v>275</v>
      </c>
      <c r="C45" s="108"/>
      <c r="D45" s="108"/>
      <c r="E45" s="237"/>
      <c r="F45" s="237"/>
      <c r="G45" s="237"/>
      <c r="H45" s="237">
        <v>0.2</v>
      </c>
      <c r="I45" s="107">
        <f>+H45*I35</f>
        <v>134000</v>
      </c>
    </row>
    <row r="46" spans="1:11" x14ac:dyDescent="0.3">
      <c r="A46" s="21"/>
      <c r="B46" s="108" t="s">
        <v>186</v>
      </c>
      <c r="C46" s="108"/>
      <c r="D46" s="108"/>
      <c r="E46" s="297"/>
      <c r="F46" s="297"/>
      <c r="G46" s="297">
        <v>1</v>
      </c>
      <c r="H46" s="297"/>
      <c r="I46" s="53">
        <f>+I14</f>
        <v>0</v>
      </c>
    </row>
    <row r="47" spans="1:11" x14ac:dyDescent="0.3">
      <c r="A47" s="21"/>
      <c r="B47" s="108" t="s">
        <v>187</v>
      </c>
      <c r="C47" s="108"/>
      <c r="D47" s="108"/>
      <c r="E47" s="298"/>
      <c r="F47" s="298"/>
      <c r="G47" s="297">
        <v>0.6</v>
      </c>
      <c r="H47" s="297"/>
      <c r="I47" s="53">
        <f>+G47*I33</f>
        <v>1128000</v>
      </c>
    </row>
    <row r="48" spans="1:11" ht="15" thickBot="1" x14ac:dyDescent="0.35">
      <c r="A48" s="21"/>
      <c r="B48" s="296" t="s">
        <v>182</v>
      </c>
      <c r="C48" s="296"/>
      <c r="D48" s="296"/>
      <c r="E48" s="296"/>
      <c r="F48" s="296"/>
      <c r="G48" s="296"/>
      <c r="H48" s="61"/>
      <c r="I48" s="62">
        <f>+SUM(I42:I47)</f>
        <v>2972000</v>
      </c>
    </row>
    <row r="49" spans="1:9" ht="15.6" thickTop="1" thickBot="1" x14ac:dyDescent="0.35">
      <c r="A49" s="21"/>
      <c r="B49" s="296" t="s">
        <v>183</v>
      </c>
      <c r="C49" s="296"/>
      <c r="D49" s="296"/>
      <c r="E49" s="296"/>
      <c r="F49" s="296"/>
      <c r="G49" s="296"/>
      <c r="H49" s="61"/>
      <c r="I49" s="62">
        <f>+I39-I48</f>
        <v>17385100</v>
      </c>
    </row>
    <row r="50" spans="1:9" ht="15" thickTop="1" x14ac:dyDescent="0.3">
      <c r="A50" s="21"/>
      <c r="B50" s="230"/>
      <c r="C50" s="230"/>
      <c r="D50" s="230"/>
      <c r="E50" s="231"/>
      <c r="F50" s="231"/>
      <c r="G50" s="232"/>
      <c r="H50" s="232"/>
      <c r="I50" s="53"/>
    </row>
    <row r="51" spans="1:9" ht="15.6" x14ac:dyDescent="0.3">
      <c r="A51" s="21"/>
      <c r="B51" s="146" t="s">
        <v>411</v>
      </c>
      <c r="C51" s="146"/>
      <c r="D51" s="146"/>
      <c r="E51" s="231"/>
      <c r="F51" s="231"/>
      <c r="G51" s="232"/>
      <c r="H51" s="232"/>
      <c r="I51" s="53"/>
    </row>
    <row r="52" spans="1:9" x14ac:dyDescent="0.3">
      <c r="A52" s="21"/>
      <c r="B52" s="106" t="s">
        <v>184</v>
      </c>
      <c r="C52" s="106"/>
      <c r="D52" s="106"/>
      <c r="E52" s="297"/>
      <c r="F52" s="297"/>
      <c r="G52" s="297">
        <v>0.4</v>
      </c>
      <c r="H52" s="297"/>
      <c r="I52" s="107">
        <f>+I7*G52</f>
        <v>2000000</v>
      </c>
    </row>
    <row r="53" spans="1:9" x14ac:dyDescent="0.3">
      <c r="A53" s="21"/>
      <c r="B53" s="106" t="s">
        <v>274</v>
      </c>
      <c r="C53" s="106"/>
      <c r="D53" s="106"/>
      <c r="E53" s="297"/>
      <c r="F53" s="297"/>
      <c r="G53" s="297">
        <v>0.3</v>
      </c>
      <c r="H53" s="297"/>
      <c r="I53" s="107">
        <f>+I34*G53</f>
        <v>210000</v>
      </c>
    </row>
    <row r="54" spans="1:9" x14ac:dyDescent="0.3">
      <c r="A54" s="21"/>
      <c r="B54" s="106" t="s">
        <v>275</v>
      </c>
      <c r="C54" s="108"/>
      <c r="D54" s="108"/>
      <c r="E54" s="237"/>
      <c r="F54" s="237"/>
      <c r="G54" s="237"/>
      <c r="H54" s="237">
        <v>0.25</v>
      </c>
      <c r="I54" s="107">
        <f>+I35*H54</f>
        <v>167500</v>
      </c>
    </row>
    <row r="55" spans="1:9" x14ac:dyDescent="0.3">
      <c r="A55" s="21"/>
      <c r="B55" s="108" t="s">
        <v>186</v>
      </c>
      <c r="C55" s="108"/>
      <c r="D55" s="108"/>
      <c r="E55" s="297"/>
      <c r="F55" s="297"/>
      <c r="G55" s="297">
        <v>1</v>
      </c>
      <c r="H55" s="297"/>
      <c r="I55" s="53">
        <f>+I14</f>
        <v>0</v>
      </c>
    </row>
    <row r="56" spans="1:9" x14ac:dyDescent="0.3">
      <c r="A56" s="21"/>
      <c r="B56" s="108" t="s">
        <v>187</v>
      </c>
      <c r="C56" s="108"/>
      <c r="D56" s="108"/>
      <c r="E56" s="298"/>
      <c r="F56" s="298"/>
      <c r="G56" s="297">
        <v>1</v>
      </c>
      <c r="H56" s="297"/>
      <c r="I56" s="53">
        <f>+I33</f>
        <v>1880000</v>
      </c>
    </row>
    <row r="57" spans="1:9" ht="15" thickBot="1" x14ac:dyDescent="0.35">
      <c r="A57" s="21"/>
      <c r="B57" s="296" t="s">
        <v>182</v>
      </c>
      <c r="C57" s="296"/>
      <c r="D57" s="296"/>
      <c r="E57" s="296"/>
      <c r="F57" s="296"/>
      <c r="G57" s="296"/>
      <c r="H57" s="61"/>
      <c r="I57" s="62">
        <f>+SUM(I52:I56)</f>
        <v>4257500</v>
      </c>
    </row>
    <row r="58" spans="1:9" ht="15.6" thickTop="1" thickBot="1" x14ac:dyDescent="0.35">
      <c r="A58" s="21"/>
      <c r="B58" s="296" t="s">
        <v>183</v>
      </c>
      <c r="C58" s="296"/>
      <c r="D58" s="296"/>
      <c r="E58" s="296"/>
      <c r="F58" s="296"/>
      <c r="G58" s="296"/>
      <c r="H58" s="61"/>
      <c r="I58" s="62">
        <f>+I39-I57</f>
        <v>16099600</v>
      </c>
    </row>
    <row r="59" spans="1:9" ht="15" thickTop="1" x14ac:dyDescent="0.3">
      <c r="A59" s="21"/>
      <c r="B59" s="293" t="str">
        <f>IF($A59&gt;0,VLOOKUP($A59,[2]ADICIONALES!$A$1:$C$200,2,FALSE),"")</f>
        <v/>
      </c>
      <c r="C59" s="293"/>
      <c r="D59" s="293"/>
      <c r="E59" s="294" t="str">
        <f>IF($A59&gt;0,VLOOKUP($A59,[2]ADICIONALES!$A$1:$C$200,3,FALSE),"")</f>
        <v/>
      </c>
      <c r="F59" s="294"/>
      <c r="G59" s="32"/>
      <c r="H59" s="229"/>
      <c r="I59" s="22" t="str">
        <f t="shared" ref="I59:I76" si="0">IF($H59&gt;0,E59*H59,"")</f>
        <v/>
      </c>
    </row>
    <row r="60" spans="1:9" x14ac:dyDescent="0.3">
      <c r="A60" s="21"/>
      <c r="B60" s="293" t="str">
        <f>IF($A60&gt;0,VLOOKUP($A60,[2]ADICIONALES!$A$1:$C$200,2,FALSE),"")</f>
        <v/>
      </c>
      <c r="C60" s="293"/>
      <c r="D60" s="293"/>
      <c r="E60" s="294" t="str">
        <f>IF($A60&gt;0,VLOOKUP($A60,[2]ADICIONALES!$A$1:$C$200,3,FALSE),"")</f>
        <v/>
      </c>
      <c r="F60" s="294"/>
      <c r="G60" s="32"/>
      <c r="H60" s="229"/>
      <c r="I60" s="22" t="str">
        <f t="shared" si="0"/>
        <v/>
      </c>
    </row>
    <row r="61" spans="1:9" x14ac:dyDescent="0.3">
      <c r="A61" s="21"/>
      <c r="B61" s="293" t="str">
        <f>IF($A61&gt;0,VLOOKUP($A61,[2]ADICIONALES!$A$1:$C$200,2,FALSE),"")</f>
        <v/>
      </c>
      <c r="C61" s="293"/>
      <c r="D61" s="293"/>
      <c r="E61" s="294" t="str">
        <f>IF($A61&gt;0,VLOOKUP($A61,[2]ADICIONALES!$A$1:$C$200,3,FALSE),"")</f>
        <v/>
      </c>
      <c r="F61" s="294"/>
      <c r="G61" s="32"/>
      <c r="H61" s="229"/>
      <c r="I61" s="22" t="str">
        <f t="shared" si="0"/>
        <v/>
      </c>
    </row>
    <row r="62" spans="1:9" x14ac:dyDescent="0.3">
      <c r="A62" s="21"/>
      <c r="B62" s="293" t="str">
        <f>IF($A62&gt;0,VLOOKUP($A62,[2]ADICIONALES!$A$1:$C$200,2,FALSE),"")</f>
        <v/>
      </c>
      <c r="C62" s="293"/>
      <c r="D62" s="293"/>
      <c r="E62" s="294" t="str">
        <f>IF($A62&gt;0,VLOOKUP($A62,[2]ADICIONALES!$A$1:$C$200,3,FALSE),"")</f>
        <v/>
      </c>
      <c r="F62" s="294"/>
      <c r="G62" s="32"/>
      <c r="H62" s="229"/>
      <c r="I62" s="22" t="str">
        <f t="shared" si="0"/>
        <v/>
      </c>
    </row>
    <row r="63" spans="1:9" x14ac:dyDescent="0.3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229"/>
      <c r="I63" s="22" t="str">
        <f t="shared" si="0"/>
        <v/>
      </c>
    </row>
    <row r="64" spans="1:9" x14ac:dyDescent="0.3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229"/>
      <c r="I64" s="22" t="str">
        <f t="shared" si="0"/>
        <v/>
      </c>
    </row>
    <row r="65" spans="1:11" x14ac:dyDescent="0.3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229"/>
      <c r="I65" s="22" t="str">
        <f t="shared" si="0"/>
        <v/>
      </c>
    </row>
    <row r="66" spans="1:11" x14ac:dyDescent="0.3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229"/>
      <c r="I66" s="22" t="str">
        <f t="shared" si="0"/>
        <v/>
      </c>
    </row>
    <row r="67" spans="1:11" x14ac:dyDescent="0.3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229"/>
      <c r="I67" s="22" t="str">
        <f t="shared" si="0"/>
        <v/>
      </c>
    </row>
    <row r="68" spans="1:11" x14ac:dyDescent="0.3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229"/>
      <c r="I68" s="22" t="str">
        <f t="shared" si="0"/>
        <v/>
      </c>
    </row>
    <row r="69" spans="1:11" x14ac:dyDescent="0.3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229"/>
      <c r="I69" s="22" t="str">
        <f t="shared" si="0"/>
        <v/>
      </c>
    </row>
    <row r="70" spans="1:11" x14ac:dyDescent="0.3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229"/>
      <c r="I70" s="22" t="str">
        <f t="shared" si="0"/>
        <v/>
      </c>
    </row>
    <row r="71" spans="1:11" x14ac:dyDescent="0.3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229"/>
      <c r="I71" s="22" t="str">
        <f t="shared" si="0"/>
        <v/>
      </c>
    </row>
    <row r="72" spans="1:11" x14ac:dyDescent="0.3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229"/>
      <c r="I72" s="22" t="str">
        <f t="shared" si="0"/>
        <v/>
      </c>
    </row>
    <row r="73" spans="1:11" x14ac:dyDescent="0.3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229"/>
      <c r="I73" s="22" t="str">
        <f t="shared" si="0"/>
        <v/>
      </c>
    </row>
    <row r="74" spans="1:11" x14ac:dyDescent="0.3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229"/>
      <c r="I74" s="22" t="str">
        <f t="shared" si="0"/>
        <v/>
      </c>
    </row>
    <row r="75" spans="1:11" x14ac:dyDescent="0.3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229"/>
      <c r="I75" s="22" t="str">
        <f t="shared" si="0"/>
        <v/>
      </c>
    </row>
    <row r="76" spans="1:11" x14ac:dyDescent="0.3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229"/>
      <c r="I76" s="22" t="str">
        <f t="shared" si="0"/>
        <v/>
      </c>
    </row>
    <row r="77" spans="1:11" s="25" customFormat="1" x14ac:dyDescent="0.3">
      <c r="A77" s="21"/>
      <c r="B77" s="293" t="str">
        <f>IF($A77&gt;0,VLOOKUP($A77,[2]ADICIONALES!$A$1:$C$200,2,FALSE),"")</f>
        <v/>
      </c>
      <c r="C77" s="293"/>
      <c r="D77" s="293"/>
      <c r="E77" s="295"/>
      <c r="F77" s="295"/>
      <c r="G77" s="23"/>
      <c r="H77" s="229"/>
      <c r="I77" s="24"/>
    </row>
    <row r="78" spans="1:11" x14ac:dyDescent="0.3">
      <c r="E78" s="292"/>
      <c r="F78" s="292"/>
      <c r="G78" s="32"/>
      <c r="H78" s="229"/>
    </row>
    <row r="79" spans="1:11" s="8" customFormat="1" x14ac:dyDescent="0.3">
      <c r="A79" s="6"/>
      <c r="B79" s="6"/>
      <c r="C79" s="6"/>
      <c r="D79" s="6"/>
      <c r="E79" s="292"/>
      <c r="F79" s="292"/>
      <c r="G79" s="32"/>
      <c r="H79" s="229"/>
      <c r="J79" s="6"/>
      <c r="K79" s="6"/>
    </row>
    <row r="80" spans="1:11" s="8" customFormat="1" x14ac:dyDescent="0.3">
      <c r="A80" s="6"/>
      <c r="B80" s="6"/>
      <c r="C80" s="6"/>
      <c r="D80" s="6"/>
      <c r="E80" s="292"/>
      <c r="F80" s="292"/>
      <c r="G80" s="32"/>
      <c r="H80" s="229"/>
      <c r="J80" s="6"/>
      <c r="K80" s="6"/>
    </row>
    <row r="81" spans="1:11" s="8" customFormat="1" x14ac:dyDescent="0.3">
      <c r="A81" s="6"/>
      <c r="B81" s="6"/>
      <c r="C81" s="6"/>
      <c r="D81" s="6"/>
      <c r="E81" s="292"/>
      <c r="F81" s="292"/>
      <c r="G81" s="32"/>
      <c r="H81" s="229"/>
      <c r="J81" s="6"/>
      <c r="K81" s="6"/>
    </row>
    <row r="82" spans="1:11" s="8" customFormat="1" x14ac:dyDescent="0.3">
      <c r="A82" s="6"/>
      <c r="B82" s="6"/>
      <c r="C82" s="6"/>
      <c r="D82" s="6"/>
      <c r="E82" s="292"/>
      <c r="F82" s="292"/>
      <c r="G82" s="32"/>
      <c r="H82" s="229"/>
      <c r="J82" s="6"/>
      <c r="K82" s="6"/>
    </row>
    <row r="83" spans="1:11" s="8" customFormat="1" x14ac:dyDescent="0.3">
      <c r="A83" s="6"/>
      <c r="B83" s="6"/>
      <c r="C83" s="6"/>
      <c r="D83" s="6"/>
      <c r="E83" s="292"/>
      <c r="F83" s="292"/>
      <c r="G83" s="32"/>
      <c r="H83" s="229"/>
      <c r="J83" s="6"/>
      <c r="K83" s="6"/>
    </row>
    <row r="84" spans="1:11" s="8" customFormat="1" x14ac:dyDescent="0.3">
      <c r="A84" s="6"/>
      <c r="B84" s="6"/>
      <c r="C84" s="6"/>
      <c r="D84" s="6"/>
      <c r="E84" s="292"/>
      <c r="F84" s="292"/>
      <c r="G84" s="32"/>
      <c r="H84" s="229"/>
      <c r="J84" s="6"/>
      <c r="K84" s="6"/>
    </row>
    <row r="85" spans="1:11" s="8" customFormat="1" x14ac:dyDescent="0.3">
      <c r="A85" s="6"/>
      <c r="B85" s="6"/>
      <c r="C85" s="6"/>
      <c r="D85" s="6"/>
      <c r="E85" s="292"/>
      <c r="F85" s="292"/>
      <c r="G85" s="32"/>
      <c r="H85" s="229"/>
      <c r="J85" s="6"/>
      <c r="K85" s="6"/>
    </row>
    <row r="86" spans="1:11" s="8" customFormat="1" x14ac:dyDescent="0.3">
      <c r="A86" s="6"/>
      <c r="B86" s="6"/>
      <c r="C86" s="6"/>
      <c r="D86" s="6"/>
      <c r="E86" s="292"/>
      <c r="F86" s="292"/>
      <c r="G86" s="32"/>
      <c r="H86" s="229"/>
      <c r="J86" s="6"/>
      <c r="K86" s="6"/>
    </row>
    <row r="87" spans="1:11" s="8" customFormat="1" x14ac:dyDescent="0.3">
      <c r="A87" s="6"/>
      <c r="B87" s="6"/>
      <c r="C87" s="6"/>
      <c r="D87" s="6"/>
      <c r="E87" s="292"/>
      <c r="F87" s="292"/>
      <c r="G87" s="32"/>
      <c r="H87" s="229"/>
      <c r="J87" s="6"/>
      <c r="K87" s="6"/>
    </row>
    <row r="88" spans="1:11" s="8" customFormat="1" x14ac:dyDescent="0.3">
      <c r="A88" s="6"/>
      <c r="B88" s="6"/>
      <c r="C88" s="6"/>
      <c r="D88" s="6"/>
      <c r="E88" s="292"/>
      <c r="F88" s="292"/>
      <c r="G88" s="32"/>
      <c r="H88" s="229"/>
      <c r="J88" s="6"/>
      <c r="K88" s="6"/>
    </row>
    <row r="89" spans="1:11" s="8" customFormat="1" x14ac:dyDescent="0.3">
      <c r="A89" s="6"/>
      <c r="B89" s="6"/>
      <c r="C89" s="6"/>
      <c r="D89" s="6"/>
      <c r="E89" s="292"/>
      <c r="F89" s="292"/>
      <c r="G89" s="32"/>
      <c r="H89" s="229"/>
      <c r="J89" s="6"/>
      <c r="K89" s="6"/>
    </row>
    <row r="90" spans="1:11" s="8" customFormat="1" x14ac:dyDescent="0.3">
      <c r="A90" s="6"/>
      <c r="B90" s="6"/>
      <c r="C90" s="6"/>
      <c r="D90" s="6"/>
      <c r="E90" s="292"/>
      <c r="F90" s="292"/>
      <c r="G90" s="32"/>
      <c r="H90" s="229"/>
      <c r="J90" s="6"/>
      <c r="K90" s="6"/>
    </row>
    <row r="91" spans="1:11" s="8" customFormat="1" x14ac:dyDescent="0.3">
      <c r="A91" s="6"/>
      <c r="B91" s="6"/>
      <c r="C91" s="6"/>
      <c r="D91" s="6"/>
      <c r="E91" s="292"/>
      <c r="F91" s="292"/>
      <c r="G91" s="32"/>
      <c r="H91" s="229"/>
      <c r="J91" s="6"/>
      <c r="K91" s="6"/>
    </row>
    <row r="92" spans="1:11" s="8" customFormat="1" x14ac:dyDescent="0.3">
      <c r="A92" s="6"/>
      <c r="B92" s="6"/>
      <c r="C92" s="6"/>
      <c r="D92" s="6"/>
      <c r="E92" s="292"/>
      <c r="F92" s="292"/>
      <c r="G92" s="32"/>
      <c r="H92" s="229"/>
      <c r="J92" s="6"/>
      <c r="K92" s="6"/>
    </row>
    <row r="93" spans="1:11" s="8" customFormat="1" x14ac:dyDescent="0.3">
      <c r="A93" s="6"/>
      <c r="B93" s="6"/>
      <c r="C93" s="6"/>
      <c r="D93" s="6"/>
      <c r="E93" s="292"/>
      <c r="F93" s="292"/>
      <c r="G93" s="32"/>
      <c r="H93" s="229"/>
      <c r="J93" s="6"/>
      <c r="K93" s="6"/>
    </row>
    <row r="94" spans="1:11" s="8" customFormat="1" x14ac:dyDescent="0.3">
      <c r="A94" s="6"/>
      <c r="B94" s="6"/>
      <c r="C94" s="6"/>
      <c r="D94" s="6"/>
      <c r="E94" s="292"/>
      <c r="F94" s="292"/>
      <c r="G94" s="32"/>
      <c r="H94" s="229"/>
      <c r="J94" s="6"/>
      <c r="K94" s="6"/>
    </row>
    <row r="95" spans="1:11" s="8" customFormat="1" x14ac:dyDescent="0.3">
      <c r="A95" s="6"/>
      <c r="B95" s="6"/>
      <c r="C95" s="6"/>
      <c r="D95" s="6"/>
      <c r="E95" s="292"/>
      <c r="F95" s="292"/>
      <c r="G95" s="32"/>
      <c r="H95" s="229"/>
      <c r="J95" s="6"/>
      <c r="K95" s="6"/>
    </row>
    <row r="96" spans="1:11" s="8" customFormat="1" x14ac:dyDescent="0.3">
      <c r="A96" s="6"/>
      <c r="B96" s="6"/>
      <c r="C96" s="6"/>
      <c r="D96" s="6"/>
      <c r="E96" s="292"/>
      <c r="F96" s="292"/>
      <c r="G96" s="32"/>
      <c r="H96" s="229"/>
      <c r="J96" s="6"/>
      <c r="K96" s="6"/>
    </row>
    <row r="97" spans="1:11" s="8" customFormat="1" x14ac:dyDescent="0.3">
      <c r="A97" s="6"/>
      <c r="B97" s="6"/>
      <c r="C97" s="6"/>
      <c r="D97" s="6"/>
      <c r="E97" s="292"/>
      <c r="F97" s="292"/>
      <c r="G97" s="32"/>
      <c r="H97" s="229"/>
      <c r="J97" s="6"/>
      <c r="K97" s="6"/>
    </row>
    <row r="98" spans="1:11" s="8" customFormat="1" x14ac:dyDescent="0.3">
      <c r="A98" s="6"/>
      <c r="B98" s="6"/>
      <c r="C98" s="6"/>
      <c r="D98" s="6"/>
      <c r="E98" s="292"/>
      <c r="F98" s="292"/>
      <c r="G98" s="32"/>
      <c r="H98" s="229"/>
      <c r="J98" s="6"/>
      <c r="K98" s="6"/>
    </row>
    <row r="99" spans="1:11" s="8" customFormat="1" x14ac:dyDescent="0.3">
      <c r="A99" s="6"/>
      <c r="B99" s="6"/>
      <c r="C99" s="6"/>
      <c r="D99" s="6"/>
      <c r="E99" s="292"/>
      <c r="F99" s="292"/>
      <c r="G99" s="32"/>
      <c r="H99" s="229"/>
      <c r="J99" s="6"/>
      <c r="K99" s="6"/>
    </row>
    <row r="100" spans="1:11" s="8" customFormat="1" x14ac:dyDescent="0.3">
      <c r="A100" s="6"/>
      <c r="B100" s="6"/>
      <c r="C100" s="6"/>
      <c r="D100" s="6"/>
      <c r="E100" s="292"/>
      <c r="F100" s="292"/>
      <c r="G100" s="32"/>
      <c r="H100" s="229"/>
      <c r="J100" s="6"/>
      <c r="K100" s="6"/>
    </row>
    <row r="101" spans="1:11" s="8" customFormat="1" x14ac:dyDescent="0.3">
      <c r="A101" s="6"/>
      <c r="B101" s="6"/>
      <c r="C101" s="6"/>
      <c r="D101" s="6"/>
      <c r="E101" s="292"/>
      <c r="F101" s="292"/>
      <c r="G101" s="32"/>
      <c r="H101" s="229"/>
      <c r="J101" s="6"/>
      <c r="K101" s="6"/>
    </row>
    <row r="102" spans="1:11" s="8" customFormat="1" x14ac:dyDescent="0.3">
      <c r="A102" s="6"/>
      <c r="B102" s="6"/>
      <c r="C102" s="6"/>
      <c r="D102" s="6"/>
      <c r="E102" s="292"/>
      <c r="F102" s="292"/>
      <c r="G102" s="32"/>
      <c r="H102" s="229"/>
      <c r="J102" s="6"/>
      <c r="K102" s="6"/>
    </row>
    <row r="103" spans="1:11" s="8" customFormat="1" x14ac:dyDescent="0.3">
      <c r="A103" s="6"/>
      <c r="B103" s="6"/>
      <c r="C103" s="6"/>
      <c r="D103" s="6"/>
      <c r="E103" s="292"/>
      <c r="F103" s="292"/>
      <c r="G103" s="32"/>
      <c r="H103" s="229"/>
      <c r="J103" s="6"/>
      <c r="K103" s="6"/>
    </row>
    <row r="104" spans="1:11" s="8" customFormat="1" x14ac:dyDescent="0.3">
      <c r="A104" s="6"/>
      <c r="B104" s="6"/>
      <c r="C104" s="6"/>
      <c r="D104" s="6"/>
      <c r="E104" s="292"/>
      <c r="F104" s="292"/>
      <c r="G104" s="32"/>
      <c r="H104" s="229"/>
      <c r="J104" s="6"/>
      <c r="K104" s="6"/>
    </row>
    <row r="105" spans="1:11" s="8" customFormat="1" x14ac:dyDescent="0.3">
      <c r="A105" s="6"/>
      <c r="B105" s="6"/>
      <c r="C105" s="6"/>
      <c r="D105" s="6"/>
      <c r="E105" s="292"/>
      <c r="F105" s="292"/>
      <c r="G105" s="32"/>
      <c r="H105" s="229"/>
      <c r="J105" s="6"/>
      <c r="K105" s="6"/>
    </row>
    <row r="106" spans="1:11" s="8" customFormat="1" x14ac:dyDescent="0.3">
      <c r="A106" s="6"/>
      <c r="B106" s="6"/>
      <c r="C106" s="6"/>
      <c r="D106" s="6"/>
      <c r="E106" s="292"/>
      <c r="F106" s="292"/>
      <c r="G106" s="32"/>
      <c r="H106" s="229"/>
      <c r="J106" s="6"/>
      <c r="K106" s="6"/>
    </row>
    <row r="107" spans="1:11" s="8" customFormat="1" x14ac:dyDescent="0.3">
      <c r="A107" s="6"/>
      <c r="B107" s="6"/>
      <c r="C107" s="6"/>
      <c r="D107" s="6"/>
      <c r="E107" s="292"/>
      <c r="F107" s="292"/>
      <c r="G107" s="32"/>
      <c r="H107" s="229"/>
      <c r="J107" s="6"/>
      <c r="K107" s="6"/>
    </row>
    <row r="108" spans="1:11" s="8" customFormat="1" x14ac:dyDescent="0.3">
      <c r="A108" s="6"/>
      <c r="B108" s="6"/>
      <c r="C108" s="6"/>
      <c r="D108" s="6"/>
      <c r="E108" s="292"/>
      <c r="F108" s="292"/>
      <c r="G108" s="32"/>
      <c r="H108" s="229"/>
      <c r="J108" s="6"/>
      <c r="K108" s="6"/>
    </row>
    <row r="109" spans="1:11" s="8" customFormat="1" x14ac:dyDescent="0.3">
      <c r="A109" s="6"/>
      <c r="B109" s="6"/>
      <c r="C109" s="6"/>
      <c r="D109" s="6"/>
      <c r="E109" s="292"/>
      <c r="F109" s="292"/>
      <c r="G109" s="32"/>
      <c r="H109" s="229"/>
      <c r="J109" s="6"/>
      <c r="K109" s="6"/>
    </row>
    <row r="110" spans="1:11" s="8" customFormat="1" x14ac:dyDescent="0.3">
      <c r="A110" s="6"/>
      <c r="B110" s="6"/>
      <c r="C110" s="6"/>
      <c r="D110" s="6"/>
      <c r="E110" s="292"/>
      <c r="F110" s="292"/>
      <c r="G110" s="32"/>
      <c r="H110" s="229"/>
      <c r="J110" s="6"/>
      <c r="K110" s="6"/>
    </row>
    <row r="111" spans="1:11" s="8" customFormat="1" x14ac:dyDescent="0.3">
      <c r="A111" s="6"/>
      <c r="B111" s="6"/>
      <c r="C111" s="6"/>
      <c r="D111" s="6"/>
      <c r="E111" s="292"/>
      <c r="F111" s="292"/>
      <c r="G111" s="32"/>
      <c r="H111" s="229"/>
      <c r="J111" s="6"/>
      <c r="K111" s="6"/>
    </row>
    <row r="112" spans="1:11" s="8" customFormat="1" x14ac:dyDescent="0.3">
      <c r="A112" s="6"/>
      <c r="B112" s="6"/>
      <c r="C112" s="6"/>
      <c r="D112" s="6"/>
      <c r="E112" s="292"/>
      <c r="F112" s="292"/>
      <c r="G112" s="32"/>
      <c r="H112" s="229"/>
      <c r="J112" s="6"/>
      <c r="K112" s="6"/>
    </row>
    <row r="113" spans="1:11" s="8" customFormat="1" x14ac:dyDescent="0.3">
      <c r="A113" s="6"/>
      <c r="B113" s="6"/>
      <c r="C113" s="6"/>
      <c r="D113" s="6"/>
      <c r="E113" s="292"/>
      <c r="F113" s="292"/>
      <c r="G113" s="32"/>
      <c r="H113" s="229"/>
      <c r="J113" s="6"/>
      <c r="K113" s="6"/>
    </row>
    <row r="114" spans="1:11" s="8" customFormat="1" x14ac:dyDescent="0.3">
      <c r="A114" s="6"/>
      <c r="B114" s="6"/>
      <c r="C114" s="6"/>
      <c r="D114" s="6"/>
      <c r="E114" s="292"/>
      <c r="F114" s="292"/>
      <c r="G114" s="32"/>
      <c r="H114" s="229"/>
      <c r="J114" s="6"/>
      <c r="K114" s="6"/>
    </row>
    <row r="115" spans="1:11" s="8" customFormat="1" x14ac:dyDescent="0.3">
      <c r="A115" s="6"/>
      <c r="B115" s="6"/>
      <c r="C115" s="6"/>
      <c r="D115" s="6"/>
      <c r="E115" s="292"/>
      <c r="F115" s="292"/>
      <c r="G115" s="32"/>
      <c r="H115" s="229"/>
      <c r="J115" s="6"/>
      <c r="K115" s="6"/>
    </row>
    <row r="116" spans="1:11" s="8" customFormat="1" x14ac:dyDescent="0.3">
      <c r="A116" s="6"/>
      <c r="B116" s="6"/>
      <c r="C116" s="6"/>
      <c r="D116" s="6"/>
      <c r="E116" s="292"/>
      <c r="F116" s="292"/>
      <c r="G116" s="32"/>
      <c r="H116" s="229"/>
      <c r="J116" s="6"/>
      <c r="K116" s="6"/>
    </row>
    <row r="117" spans="1:11" s="8" customFormat="1" x14ac:dyDescent="0.3">
      <c r="A117" s="6"/>
      <c r="B117" s="6"/>
      <c r="C117" s="6"/>
      <c r="D117" s="6"/>
      <c r="E117" s="292"/>
      <c r="F117" s="292"/>
      <c r="G117" s="32"/>
      <c r="H117" s="229"/>
      <c r="J117" s="6"/>
      <c r="K117" s="6"/>
    </row>
    <row r="118" spans="1:11" s="8" customFormat="1" x14ac:dyDescent="0.3">
      <c r="A118" s="6"/>
      <c r="B118" s="6"/>
      <c r="C118" s="6"/>
      <c r="D118" s="6"/>
      <c r="E118" s="292"/>
      <c r="F118" s="292"/>
      <c r="G118" s="32"/>
      <c r="H118" s="229"/>
      <c r="J118" s="6"/>
      <c r="K118" s="6"/>
    </row>
    <row r="119" spans="1:11" s="8" customFormat="1" x14ac:dyDescent="0.3">
      <c r="A119" s="6"/>
      <c r="B119" s="6"/>
      <c r="C119" s="6"/>
      <c r="D119" s="6"/>
      <c r="E119" s="292"/>
      <c r="F119" s="292"/>
      <c r="G119" s="32"/>
      <c r="H119" s="229"/>
      <c r="J119" s="6"/>
      <c r="K119" s="6"/>
    </row>
    <row r="120" spans="1:11" s="8" customFormat="1" x14ac:dyDescent="0.3">
      <c r="A120" s="6"/>
      <c r="B120" s="6"/>
      <c r="C120" s="6"/>
      <c r="D120" s="6"/>
      <c r="E120" s="292"/>
      <c r="F120" s="292"/>
      <c r="G120" s="32"/>
      <c r="H120" s="229"/>
      <c r="J120" s="6"/>
      <c r="K120" s="6"/>
    </row>
    <row r="121" spans="1:11" s="8" customFormat="1" x14ac:dyDescent="0.3">
      <c r="A121" s="6"/>
      <c r="B121" s="6"/>
      <c r="C121" s="6"/>
      <c r="D121" s="6"/>
      <c r="E121" s="292"/>
      <c r="F121" s="292"/>
      <c r="G121" s="32"/>
      <c r="H121" s="229"/>
      <c r="J121" s="6"/>
      <c r="K121" s="6"/>
    </row>
    <row r="122" spans="1:11" s="8" customFormat="1" x14ac:dyDescent="0.3">
      <c r="A122" s="6"/>
      <c r="B122" s="6"/>
      <c r="C122" s="6"/>
      <c r="D122" s="6"/>
      <c r="E122" s="292"/>
      <c r="F122" s="292"/>
      <c r="G122" s="32"/>
      <c r="H122" s="229"/>
      <c r="J122" s="6"/>
      <c r="K122" s="6"/>
    </row>
    <row r="123" spans="1:11" s="8" customFormat="1" x14ac:dyDescent="0.3">
      <c r="A123" s="6"/>
      <c r="B123" s="6"/>
      <c r="C123" s="6"/>
      <c r="D123" s="6"/>
      <c r="E123" s="292"/>
      <c r="F123" s="292"/>
      <c r="G123" s="32"/>
      <c r="H123" s="229"/>
      <c r="J123" s="6"/>
      <c r="K123" s="6"/>
    </row>
    <row r="124" spans="1:11" s="8" customFormat="1" x14ac:dyDescent="0.3">
      <c r="A124" s="6"/>
      <c r="B124" s="6"/>
      <c r="C124" s="6"/>
      <c r="D124" s="6"/>
      <c r="E124" s="292"/>
      <c r="F124" s="292"/>
      <c r="G124" s="32"/>
      <c r="H124" s="229"/>
      <c r="J124" s="6"/>
      <c r="K124" s="6"/>
    </row>
    <row r="125" spans="1:11" s="8" customFormat="1" x14ac:dyDescent="0.3">
      <c r="A125" s="6"/>
      <c r="B125" s="6"/>
      <c r="C125" s="6"/>
      <c r="D125" s="6"/>
      <c r="E125" s="292"/>
      <c r="F125" s="292"/>
      <c r="G125" s="32"/>
      <c r="H125" s="229"/>
      <c r="J125" s="6"/>
      <c r="K125" s="6"/>
    </row>
    <row r="126" spans="1:11" s="8" customFormat="1" x14ac:dyDescent="0.3">
      <c r="A126" s="6"/>
      <c r="B126" s="6"/>
      <c r="C126" s="6"/>
      <c r="D126" s="6"/>
      <c r="E126" s="292"/>
      <c r="F126" s="292"/>
      <c r="G126" s="32"/>
      <c r="H126" s="229"/>
      <c r="J126" s="6"/>
      <c r="K126" s="6"/>
    </row>
    <row r="127" spans="1:11" s="8" customFormat="1" x14ac:dyDescent="0.3">
      <c r="A127" s="6"/>
      <c r="B127" s="6"/>
      <c r="C127" s="6"/>
      <c r="D127" s="6"/>
      <c r="E127" s="292"/>
      <c r="F127" s="292"/>
      <c r="G127" s="32"/>
      <c r="H127" s="229"/>
      <c r="J127" s="6"/>
      <c r="K127" s="6"/>
    </row>
    <row r="128" spans="1:11" s="8" customFormat="1" x14ac:dyDescent="0.3">
      <c r="A128" s="6"/>
      <c r="B128" s="6"/>
      <c r="C128" s="6"/>
      <c r="D128" s="6"/>
      <c r="E128" s="292"/>
      <c r="F128" s="292"/>
      <c r="G128" s="32"/>
      <c r="H128" s="229"/>
      <c r="J128" s="6"/>
      <c r="K128" s="6"/>
    </row>
    <row r="129" spans="1:11" s="8" customFormat="1" x14ac:dyDescent="0.3">
      <c r="A129" s="6"/>
      <c r="B129" s="6"/>
      <c r="C129" s="6"/>
      <c r="D129" s="6"/>
      <c r="E129" s="292"/>
      <c r="F129" s="292"/>
      <c r="G129" s="32"/>
      <c r="H129" s="229"/>
      <c r="J129" s="6"/>
      <c r="K129" s="6"/>
    </row>
    <row r="130" spans="1:11" s="8" customFormat="1" x14ac:dyDescent="0.3">
      <c r="A130" s="6"/>
      <c r="B130" s="6"/>
      <c r="C130" s="6"/>
      <c r="D130" s="6"/>
      <c r="E130" s="292"/>
      <c r="F130" s="292"/>
      <c r="G130" s="32"/>
      <c r="H130" s="229"/>
      <c r="J130" s="6"/>
      <c r="K130" s="6"/>
    </row>
    <row r="131" spans="1:11" s="8" customFormat="1" x14ac:dyDescent="0.3">
      <c r="A131" s="6"/>
      <c r="B131" s="6"/>
      <c r="C131" s="6"/>
      <c r="D131" s="6"/>
      <c r="E131" s="292"/>
      <c r="F131" s="292"/>
      <c r="G131" s="32"/>
      <c r="H131" s="229"/>
      <c r="J131" s="6"/>
      <c r="K131" s="6"/>
    </row>
    <row r="132" spans="1:11" s="8" customFormat="1" x14ac:dyDescent="0.3">
      <c r="A132" s="6"/>
      <c r="B132" s="6"/>
      <c r="C132" s="6"/>
      <c r="D132" s="6"/>
      <c r="E132" s="292"/>
      <c r="F132" s="292"/>
      <c r="G132" s="32"/>
      <c r="H132" s="229"/>
      <c r="J132" s="6"/>
      <c r="K132" s="6"/>
    </row>
    <row r="133" spans="1:11" s="8" customFormat="1" x14ac:dyDescent="0.3">
      <c r="A133" s="6"/>
      <c r="B133" s="6"/>
      <c r="C133" s="6"/>
      <c r="D133" s="6"/>
      <c r="E133" s="292"/>
      <c r="F133" s="292"/>
      <c r="G133" s="32"/>
      <c r="H133" s="229"/>
      <c r="J133" s="6"/>
      <c r="K133" s="6"/>
    </row>
    <row r="134" spans="1:11" s="8" customFormat="1" x14ac:dyDescent="0.3">
      <c r="A134" s="6"/>
      <c r="B134" s="6"/>
      <c r="C134" s="6"/>
      <c r="D134" s="6"/>
      <c r="E134" s="292"/>
      <c r="F134" s="292"/>
      <c r="G134" s="32"/>
      <c r="H134" s="229"/>
      <c r="J134" s="6"/>
      <c r="K134" s="6"/>
    </row>
    <row r="135" spans="1:11" s="8" customFormat="1" x14ac:dyDescent="0.3">
      <c r="A135" s="6"/>
      <c r="B135" s="6"/>
      <c r="C135" s="6"/>
      <c r="D135" s="6"/>
      <c r="E135" s="292"/>
      <c r="F135" s="292"/>
      <c r="G135" s="32"/>
      <c r="H135" s="229"/>
      <c r="J135" s="6"/>
      <c r="K135" s="6"/>
    </row>
    <row r="136" spans="1:11" s="8" customFormat="1" x14ac:dyDescent="0.3">
      <c r="A136" s="6"/>
      <c r="B136" s="6"/>
      <c r="C136" s="6"/>
      <c r="D136" s="6"/>
      <c r="E136" s="292"/>
      <c r="F136" s="292"/>
      <c r="G136" s="32"/>
      <c r="H136" s="229"/>
      <c r="J136" s="6"/>
      <c r="K136" s="6"/>
    </row>
    <row r="137" spans="1:11" s="8" customFormat="1" x14ac:dyDescent="0.3">
      <c r="A137" s="6"/>
      <c r="B137" s="6"/>
      <c r="C137" s="6"/>
      <c r="D137" s="6"/>
      <c r="E137" s="292"/>
      <c r="F137" s="292"/>
      <c r="G137" s="32"/>
      <c r="H137" s="229"/>
      <c r="J137" s="6"/>
      <c r="K137" s="6"/>
    </row>
    <row r="138" spans="1:11" s="8" customFormat="1" x14ac:dyDescent="0.3">
      <c r="A138" s="6"/>
      <c r="B138" s="6"/>
      <c r="C138" s="6"/>
      <c r="D138" s="6"/>
      <c r="E138" s="292"/>
      <c r="F138" s="292"/>
      <c r="G138" s="32"/>
      <c r="H138" s="229"/>
      <c r="J138" s="6"/>
      <c r="K138" s="6"/>
    </row>
    <row r="139" spans="1:11" s="8" customFormat="1" x14ac:dyDescent="0.3">
      <c r="A139" s="6"/>
      <c r="B139" s="6"/>
      <c r="C139" s="6"/>
      <c r="D139" s="6"/>
      <c r="E139" s="292"/>
      <c r="F139" s="292"/>
      <c r="G139" s="32"/>
      <c r="H139" s="229"/>
      <c r="J139" s="6"/>
      <c r="K139" s="6"/>
    </row>
    <row r="140" spans="1:11" s="8" customFormat="1" x14ac:dyDescent="0.3">
      <c r="A140" s="6"/>
      <c r="B140" s="6"/>
      <c r="C140" s="6"/>
      <c r="D140" s="6"/>
      <c r="E140" s="292"/>
      <c r="F140" s="292"/>
      <c r="G140" s="32"/>
      <c r="H140" s="229"/>
      <c r="J140" s="6"/>
      <c r="K140" s="6"/>
    </row>
    <row r="141" spans="1:11" s="8" customFormat="1" x14ac:dyDescent="0.3">
      <c r="A141" s="6"/>
      <c r="B141" s="6"/>
      <c r="C141" s="6"/>
      <c r="D141" s="6"/>
      <c r="E141" s="292"/>
      <c r="F141" s="292"/>
      <c r="G141" s="32"/>
      <c r="H141" s="229"/>
      <c r="J141" s="6"/>
      <c r="K141" s="6"/>
    </row>
    <row r="142" spans="1:11" s="8" customFormat="1" x14ac:dyDescent="0.3">
      <c r="A142" s="6"/>
      <c r="B142" s="6"/>
      <c r="C142" s="6"/>
      <c r="D142" s="6"/>
      <c r="E142" s="292"/>
      <c r="F142" s="292"/>
      <c r="G142" s="32"/>
      <c r="H142" s="229"/>
      <c r="J142" s="6"/>
      <c r="K142" s="6"/>
    </row>
    <row r="143" spans="1:11" s="8" customFormat="1" x14ac:dyDescent="0.3">
      <c r="A143" s="6"/>
      <c r="B143" s="6"/>
      <c r="C143" s="6"/>
      <c r="D143" s="6"/>
      <c r="E143" s="292"/>
      <c r="F143" s="292"/>
      <c r="G143" s="32"/>
      <c r="H143" s="229"/>
      <c r="J143" s="6"/>
      <c r="K143" s="6"/>
    </row>
    <row r="144" spans="1:11" s="8" customFormat="1" x14ac:dyDescent="0.3">
      <c r="A144" s="6"/>
      <c r="B144" s="6"/>
      <c r="C144" s="6"/>
      <c r="D144" s="6"/>
      <c r="E144" s="292"/>
      <c r="F144" s="292"/>
      <c r="G144" s="32"/>
      <c r="H144" s="229"/>
      <c r="J144" s="6"/>
      <c r="K144" s="6"/>
    </row>
    <row r="145" spans="1:11" s="8" customFormat="1" x14ac:dyDescent="0.3">
      <c r="A145" s="6"/>
      <c r="B145" s="6"/>
      <c r="C145" s="6"/>
      <c r="D145" s="6"/>
      <c r="E145" s="292"/>
      <c r="F145" s="292"/>
      <c r="G145" s="32"/>
      <c r="H145" s="229"/>
      <c r="J145" s="6"/>
      <c r="K145" s="6"/>
    </row>
    <row r="146" spans="1:11" s="8" customFormat="1" x14ac:dyDescent="0.3">
      <c r="A146" s="6"/>
      <c r="B146" s="6"/>
      <c r="C146" s="6"/>
      <c r="D146" s="6"/>
      <c r="E146" s="292"/>
      <c r="F146" s="292"/>
      <c r="G146" s="32"/>
      <c r="H146" s="229"/>
      <c r="J146" s="6"/>
      <c r="K146" s="6"/>
    </row>
    <row r="147" spans="1:11" s="8" customFormat="1" x14ac:dyDescent="0.3">
      <c r="A147" s="6"/>
      <c r="B147" s="6"/>
      <c r="C147" s="6"/>
      <c r="D147" s="6"/>
      <c r="E147" s="292"/>
      <c r="F147" s="292"/>
      <c r="G147" s="32"/>
      <c r="H147" s="229"/>
      <c r="J147" s="6"/>
      <c r="K147" s="6"/>
    </row>
    <row r="148" spans="1:11" s="8" customFormat="1" x14ac:dyDescent="0.3">
      <c r="A148" s="6"/>
      <c r="B148" s="6"/>
      <c r="C148" s="6"/>
      <c r="D148" s="6"/>
      <c r="E148" s="292"/>
      <c r="F148" s="292"/>
      <c r="G148" s="32"/>
      <c r="H148" s="229"/>
      <c r="J148" s="6"/>
      <c r="K148" s="6"/>
    </row>
    <row r="149" spans="1:11" s="8" customFormat="1" x14ac:dyDescent="0.3">
      <c r="A149" s="6"/>
      <c r="B149" s="6"/>
      <c r="C149" s="6"/>
      <c r="D149" s="6"/>
      <c r="E149" s="292"/>
      <c r="F149" s="292"/>
      <c r="G149" s="32"/>
      <c r="H149" s="229"/>
      <c r="J149" s="6"/>
      <c r="K149" s="6"/>
    </row>
    <row r="150" spans="1:11" s="8" customFormat="1" x14ac:dyDescent="0.3">
      <c r="A150" s="6"/>
      <c r="B150" s="6"/>
      <c r="C150" s="6"/>
      <c r="D150" s="6"/>
      <c r="E150" s="292"/>
      <c r="F150" s="292"/>
      <c r="G150" s="32"/>
      <c r="H150" s="229"/>
      <c r="J150" s="6"/>
      <c r="K150" s="6"/>
    </row>
    <row r="151" spans="1:11" s="8" customFormat="1" x14ac:dyDescent="0.3">
      <c r="A151" s="6"/>
      <c r="B151" s="6"/>
      <c r="C151" s="6"/>
      <c r="D151" s="6"/>
      <c r="E151" s="292"/>
      <c r="F151" s="292"/>
      <c r="G151" s="32"/>
      <c r="H151" s="229"/>
      <c r="J151" s="6"/>
      <c r="K151" s="6"/>
    </row>
    <row r="152" spans="1:11" s="8" customFormat="1" x14ac:dyDescent="0.3">
      <c r="A152" s="6"/>
      <c r="B152" s="6"/>
      <c r="C152" s="6"/>
      <c r="D152" s="6"/>
      <c r="E152" s="292"/>
      <c r="F152" s="292"/>
      <c r="G152" s="32"/>
      <c r="H152" s="229"/>
      <c r="J152" s="6"/>
      <c r="K152" s="6"/>
    </row>
    <row r="153" spans="1:11" s="8" customFormat="1" x14ac:dyDescent="0.3">
      <c r="A153" s="6"/>
      <c r="B153" s="6"/>
      <c r="C153" s="6"/>
      <c r="D153" s="6"/>
      <c r="E153" s="292"/>
      <c r="F153" s="292"/>
      <c r="G153" s="32"/>
      <c r="H153" s="229"/>
      <c r="J153" s="6"/>
      <c r="K153" s="6"/>
    </row>
    <row r="154" spans="1:11" s="8" customFormat="1" x14ac:dyDescent="0.3">
      <c r="A154" s="6"/>
      <c r="B154" s="6"/>
      <c r="C154" s="6"/>
      <c r="D154" s="6"/>
      <c r="E154" s="292"/>
      <c r="F154" s="292"/>
      <c r="G154" s="32"/>
      <c r="H154" s="229"/>
      <c r="J154" s="6"/>
      <c r="K154" s="6"/>
    </row>
    <row r="155" spans="1:11" s="8" customFormat="1" x14ac:dyDescent="0.3">
      <c r="A155" s="6"/>
      <c r="B155" s="6"/>
      <c r="C155" s="6"/>
      <c r="D155" s="6"/>
      <c r="E155" s="292"/>
      <c r="F155" s="292"/>
      <c r="G155" s="32"/>
      <c r="H155" s="229"/>
      <c r="J155" s="6"/>
      <c r="K155" s="6"/>
    </row>
    <row r="156" spans="1:11" s="8" customFormat="1" x14ac:dyDescent="0.3">
      <c r="A156" s="6"/>
      <c r="B156" s="6"/>
      <c r="C156" s="6"/>
      <c r="D156" s="6"/>
      <c r="E156" s="292"/>
      <c r="F156" s="292"/>
      <c r="G156" s="32"/>
      <c r="H156" s="229"/>
      <c r="J156" s="6"/>
      <c r="K156" s="6"/>
    </row>
    <row r="157" spans="1:11" s="8" customFormat="1" x14ac:dyDescent="0.3">
      <c r="A157" s="6"/>
      <c r="B157" s="6"/>
      <c r="C157" s="6"/>
      <c r="D157" s="6"/>
      <c r="E157" s="292"/>
      <c r="F157" s="292"/>
      <c r="G157" s="32"/>
      <c r="H157" s="229"/>
      <c r="J157" s="6"/>
      <c r="K157" s="6"/>
    </row>
    <row r="158" spans="1:11" s="8" customFormat="1" x14ac:dyDescent="0.3">
      <c r="A158" s="6"/>
      <c r="B158" s="6"/>
      <c r="C158" s="6"/>
      <c r="D158" s="6"/>
      <c r="E158" s="292"/>
      <c r="F158" s="292"/>
      <c r="G158" s="32"/>
      <c r="H158" s="229"/>
      <c r="J158" s="6"/>
      <c r="K158" s="6"/>
    </row>
    <row r="159" spans="1:11" s="8" customFormat="1" x14ac:dyDescent="0.3">
      <c r="A159" s="6"/>
      <c r="B159" s="6"/>
      <c r="C159" s="6"/>
      <c r="D159" s="6"/>
      <c r="E159" s="292"/>
      <c r="F159" s="292"/>
      <c r="G159" s="32"/>
      <c r="H159" s="229"/>
      <c r="J159" s="6"/>
      <c r="K159" s="6"/>
    </row>
    <row r="160" spans="1:11" s="8" customFormat="1" x14ac:dyDescent="0.3">
      <c r="A160" s="6"/>
      <c r="B160" s="6"/>
      <c r="C160" s="6"/>
      <c r="D160" s="6"/>
      <c r="E160" s="292"/>
      <c r="F160" s="292"/>
      <c r="G160" s="32"/>
      <c r="H160" s="229"/>
      <c r="J160" s="6"/>
      <c r="K160" s="6"/>
    </row>
    <row r="161" spans="1:11" s="8" customFormat="1" x14ac:dyDescent="0.3">
      <c r="A161" s="6"/>
      <c r="B161" s="6"/>
      <c r="C161" s="6"/>
      <c r="D161" s="6"/>
      <c r="E161" s="292"/>
      <c r="F161" s="292"/>
      <c r="G161" s="32"/>
      <c r="H161" s="229"/>
      <c r="J161" s="6"/>
      <c r="K161" s="6"/>
    </row>
    <row r="162" spans="1:11" s="8" customFormat="1" x14ac:dyDescent="0.3">
      <c r="A162" s="6"/>
      <c r="B162" s="6"/>
      <c r="C162" s="6"/>
      <c r="D162" s="6"/>
      <c r="E162" s="292"/>
      <c r="F162" s="292"/>
      <c r="G162" s="32"/>
      <c r="H162" s="229"/>
      <c r="J162" s="6"/>
      <c r="K162" s="6"/>
    </row>
    <row r="163" spans="1:11" s="8" customFormat="1" x14ac:dyDescent="0.3">
      <c r="A163" s="6"/>
      <c r="B163" s="6"/>
      <c r="C163" s="6"/>
      <c r="D163" s="6"/>
      <c r="E163" s="292"/>
      <c r="F163" s="292"/>
      <c r="G163" s="32"/>
      <c r="H163" s="229"/>
      <c r="J163" s="6"/>
      <c r="K163" s="6"/>
    </row>
    <row r="164" spans="1:11" s="8" customFormat="1" x14ac:dyDescent="0.3">
      <c r="A164" s="6"/>
      <c r="B164" s="6"/>
      <c r="C164" s="6"/>
      <c r="D164" s="6"/>
      <c r="E164" s="292"/>
      <c r="F164" s="292"/>
      <c r="G164" s="32"/>
      <c r="H164" s="229"/>
      <c r="J164" s="6"/>
      <c r="K164" s="6"/>
    </row>
    <row r="165" spans="1:11" s="8" customFormat="1" x14ac:dyDescent="0.3">
      <c r="A165" s="6"/>
      <c r="B165" s="6"/>
      <c r="C165" s="6"/>
      <c r="D165" s="6"/>
      <c r="E165" s="292"/>
      <c r="F165" s="292"/>
      <c r="G165" s="32"/>
      <c r="H165" s="229"/>
      <c r="J165" s="6"/>
      <c r="K165" s="6"/>
    </row>
    <row r="166" spans="1:11" s="8" customFormat="1" x14ac:dyDescent="0.3">
      <c r="A166" s="6"/>
      <c r="B166" s="6"/>
      <c r="C166" s="6"/>
      <c r="D166" s="6"/>
      <c r="E166" s="292"/>
      <c r="F166" s="292"/>
      <c r="G166" s="32"/>
      <c r="H166" s="229"/>
      <c r="J166" s="6"/>
      <c r="K166" s="6"/>
    </row>
    <row r="167" spans="1:11" s="8" customFormat="1" x14ac:dyDescent="0.3">
      <c r="A167" s="6"/>
      <c r="B167" s="6"/>
      <c r="C167" s="6"/>
      <c r="D167" s="6"/>
      <c r="E167" s="292"/>
      <c r="F167" s="292"/>
      <c r="G167" s="32"/>
      <c r="H167" s="229"/>
      <c r="J167" s="6"/>
      <c r="K167" s="6"/>
    </row>
    <row r="168" spans="1:11" s="8" customFormat="1" x14ac:dyDescent="0.3">
      <c r="A168" s="6"/>
      <c r="B168" s="6"/>
      <c r="C168" s="6"/>
      <c r="D168" s="6"/>
      <c r="E168" s="292"/>
      <c r="F168" s="292"/>
      <c r="G168" s="32"/>
      <c r="H168" s="229"/>
      <c r="J168" s="6"/>
      <c r="K168" s="6"/>
    </row>
    <row r="169" spans="1:11" s="8" customFormat="1" x14ac:dyDescent="0.3">
      <c r="A169" s="6"/>
      <c r="B169" s="6"/>
      <c r="C169" s="6"/>
      <c r="D169" s="6"/>
      <c r="E169" s="292"/>
      <c r="F169" s="292"/>
      <c r="G169" s="32"/>
      <c r="H169" s="229"/>
      <c r="J169" s="6"/>
      <c r="K169" s="6"/>
    </row>
    <row r="170" spans="1:11" s="8" customFormat="1" x14ac:dyDescent="0.3">
      <c r="A170" s="6"/>
      <c r="B170" s="6"/>
      <c r="C170" s="6"/>
      <c r="D170" s="6"/>
      <c r="E170" s="292"/>
      <c r="F170" s="292"/>
      <c r="G170" s="32"/>
      <c r="H170" s="229"/>
      <c r="J170" s="6"/>
      <c r="K170" s="6"/>
    </row>
    <row r="171" spans="1:11" s="8" customFormat="1" x14ac:dyDescent="0.3">
      <c r="A171" s="6"/>
      <c r="B171" s="6"/>
      <c r="C171" s="6"/>
      <c r="D171" s="6"/>
      <c r="E171" s="292"/>
      <c r="F171" s="292"/>
      <c r="G171" s="32"/>
      <c r="H171" s="229"/>
      <c r="J171" s="6"/>
      <c r="K171" s="6"/>
    </row>
    <row r="172" spans="1:11" s="8" customFormat="1" x14ac:dyDescent="0.3">
      <c r="A172" s="6"/>
      <c r="B172" s="6"/>
      <c r="C172" s="6"/>
      <c r="D172" s="6"/>
      <c r="E172" s="292"/>
      <c r="F172" s="292"/>
      <c r="G172" s="32"/>
      <c r="H172" s="229"/>
      <c r="J172" s="6"/>
      <c r="K172" s="6"/>
    </row>
    <row r="173" spans="1:11" s="8" customFormat="1" x14ac:dyDescent="0.3">
      <c r="A173" s="6"/>
      <c r="B173" s="6"/>
      <c r="C173" s="6"/>
      <c r="D173" s="6"/>
      <c r="E173" s="292"/>
      <c r="F173" s="292"/>
      <c r="G173" s="32"/>
      <c r="H173" s="229"/>
      <c r="J173" s="6"/>
      <c r="K173" s="6"/>
    </row>
    <row r="174" spans="1:11" s="8" customFormat="1" x14ac:dyDescent="0.3">
      <c r="A174" s="6"/>
      <c r="B174" s="6"/>
      <c r="C174" s="6"/>
      <c r="D174" s="6"/>
      <c r="E174" s="292"/>
      <c r="F174" s="292"/>
      <c r="G174" s="32"/>
      <c r="H174" s="229"/>
      <c r="J174" s="6"/>
      <c r="K174" s="6"/>
    </row>
    <row r="175" spans="1:11" s="8" customFormat="1" x14ac:dyDescent="0.3">
      <c r="A175" s="6"/>
      <c r="B175" s="6"/>
      <c r="C175" s="6"/>
      <c r="D175" s="6"/>
      <c r="E175" s="292"/>
      <c r="F175" s="292"/>
      <c r="G175" s="32"/>
      <c r="H175" s="229"/>
      <c r="J175" s="6"/>
      <c r="K175" s="6"/>
    </row>
    <row r="176" spans="1:11" s="8" customFormat="1" x14ac:dyDescent="0.3">
      <c r="A176" s="6"/>
      <c r="B176" s="6"/>
      <c r="C176" s="6"/>
      <c r="D176" s="6"/>
      <c r="E176" s="292"/>
      <c r="F176" s="292"/>
      <c r="G176" s="32"/>
      <c r="H176" s="229"/>
      <c r="J176" s="6"/>
      <c r="K176" s="6"/>
    </row>
    <row r="177" spans="1:11" s="8" customFormat="1" x14ac:dyDescent="0.3">
      <c r="A177" s="6"/>
      <c r="B177" s="6"/>
      <c r="C177" s="6"/>
      <c r="D177" s="6"/>
      <c r="E177" s="292"/>
      <c r="F177" s="292"/>
      <c r="G177" s="32"/>
      <c r="H177" s="229"/>
      <c r="J177" s="6"/>
      <c r="K177" s="6"/>
    </row>
    <row r="178" spans="1:11" s="8" customFormat="1" x14ac:dyDescent="0.3">
      <c r="A178" s="6"/>
      <c r="B178" s="6"/>
      <c r="C178" s="6"/>
      <c r="D178" s="6"/>
      <c r="E178" s="292"/>
      <c r="F178" s="292"/>
      <c r="G178" s="32"/>
      <c r="H178" s="229"/>
      <c r="J178" s="6"/>
      <c r="K178" s="6"/>
    </row>
    <row r="179" spans="1:11" s="8" customFormat="1" x14ac:dyDescent="0.3">
      <c r="A179" s="6"/>
      <c r="B179" s="6"/>
      <c r="C179" s="6"/>
      <c r="D179" s="6"/>
      <c r="E179" s="292"/>
      <c r="F179" s="292"/>
      <c r="G179" s="32"/>
      <c r="H179" s="229"/>
      <c r="J179" s="6"/>
      <c r="K179" s="6"/>
    </row>
    <row r="180" spans="1:11" s="8" customFormat="1" x14ac:dyDescent="0.3">
      <c r="A180" s="6"/>
      <c r="B180" s="6"/>
      <c r="C180" s="6"/>
      <c r="D180" s="6"/>
      <c r="E180" s="292"/>
      <c r="F180" s="292"/>
      <c r="G180" s="32"/>
      <c r="H180" s="229"/>
      <c r="J180" s="6"/>
      <c r="K180" s="6"/>
    </row>
    <row r="181" spans="1:11" s="8" customFormat="1" x14ac:dyDescent="0.3">
      <c r="A181" s="6"/>
      <c r="B181" s="6"/>
      <c r="C181" s="6"/>
      <c r="D181" s="6"/>
      <c r="E181" s="292"/>
      <c r="F181" s="292"/>
      <c r="G181" s="32"/>
      <c r="H181" s="229"/>
      <c r="J181" s="6"/>
      <c r="K181" s="6"/>
    </row>
    <row r="182" spans="1:11" s="8" customFormat="1" x14ac:dyDescent="0.3">
      <c r="A182" s="6"/>
      <c r="B182" s="6"/>
      <c r="C182" s="6"/>
      <c r="D182" s="6"/>
      <c r="E182" s="292"/>
      <c r="F182" s="292"/>
      <c r="G182" s="32"/>
      <c r="H182" s="229"/>
      <c r="J182" s="6"/>
      <c r="K182" s="6"/>
    </row>
    <row r="183" spans="1:11" s="8" customFormat="1" x14ac:dyDescent="0.3">
      <c r="A183" s="6"/>
      <c r="B183" s="6"/>
      <c r="C183" s="6"/>
      <c r="D183" s="6"/>
      <c r="E183" s="292"/>
      <c r="F183" s="292"/>
      <c r="G183" s="32"/>
      <c r="H183" s="229"/>
      <c r="J183" s="6"/>
      <c r="K183" s="6"/>
    </row>
    <row r="184" spans="1:11" s="8" customFormat="1" x14ac:dyDescent="0.3">
      <c r="A184" s="6"/>
      <c r="B184" s="6"/>
      <c r="C184" s="6"/>
      <c r="D184" s="6"/>
      <c r="E184" s="292"/>
      <c r="F184" s="292"/>
      <c r="G184" s="32"/>
      <c r="H184" s="229"/>
      <c r="J184" s="6"/>
      <c r="K184" s="6"/>
    </row>
    <row r="185" spans="1:11" s="8" customFormat="1" x14ac:dyDescent="0.3">
      <c r="A185" s="6"/>
      <c r="B185" s="6"/>
      <c r="C185" s="6"/>
      <c r="D185" s="6"/>
      <c r="E185" s="292"/>
      <c r="F185" s="292"/>
      <c r="G185" s="32"/>
      <c r="H185" s="229"/>
      <c r="J185" s="6"/>
      <c r="K185" s="6"/>
    </row>
    <row r="186" spans="1:11" s="8" customFormat="1" x14ac:dyDescent="0.3">
      <c r="A186" s="6"/>
      <c r="B186" s="6"/>
      <c r="C186" s="6"/>
      <c r="D186" s="6"/>
      <c r="E186" s="292"/>
      <c r="F186" s="292"/>
      <c r="G186" s="32"/>
      <c r="H186" s="229"/>
      <c r="J186" s="6"/>
      <c r="K186" s="6"/>
    </row>
    <row r="187" spans="1:11" s="8" customFormat="1" x14ac:dyDescent="0.3">
      <c r="A187" s="6"/>
      <c r="B187" s="6"/>
      <c r="C187" s="6"/>
      <c r="D187" s="6"/>
      <c r="E187" s="292"/>
      <c r="F187" s="292"/>
      <c r="G187" s="32"/>
      <c r="H187" s="229"/>
      <c r="J187" s="6"/>
      <c r="K187" s="6"/>
    </row>
    <row r="188" spans="1:11" s="8" customFormat="1" x14ac:dyDescent="0.3">
      <c r="A188" s="6"/>
      <c r="B188" s="6"/>
      <c r="C188" s="6"/>
      <c r="D188" s="6"/>
      <c r="E188" s="292"/>
      <c r="F188" s="292"/>
      <c r="G188" s="32"/>
      <c r="H188" s="229"/>
      <c r="J188" s="6"/>
      <c r="K188" s="6"/>
    </row>
    <row r="189" spans="1:11" s="8" customFormat="1" x14ac:dyDescent="0.3">
      <c r="A189" s="6"/>
      <c r="B189" s="6"/>
      <c r="C189" s="6"/>
      <c r="D189" s="6"/>
      <c r="E189" s="292"/>
      <c r="F189" s="292"/>
      <c r="G189" s="32"/>
      <c r="H189" s="229"/>
      <c r="J189" s="6"/>
      <c r="K189" s="6"/>
    </row>
    <row r="190" spans="1:11" s="8" customFormat="1" x14ac:dyDescent="0.3">
      <c r="A190" s="6"/>
      <c r="B190" s="6"/>
      <c r="C190" s="6"/>
      <c r="D190" s="6"/>
      <c r="E190" s="292"/>
      <c r="F190" s="292"/>
      <c r="G190" s="32"/>
      <c r="H190" s="229"/>
      <c r="J190" s="6"/>
      <c r="K190" s="6"/>
    </row>
    <row r="191" spans="1:11" s="8" customFormat="1" x14ac:dyDescent="0.3">
      <c r="A191" s="6"/>
      <c r="B191" s="6"/>
      <c r="C191" s="6"/>
      <c r="D191" s="6"/>
      <c r="E191" s="292"/>
      <c r="F191" s="292"/>
      <c r="G191" s="32"/>
      <c r="H191" s="229"/>
      <c r="J191" s="6"/>
      <c r="K191" s="6"/>
    </row>
    <row r="192" spans="1:11" s="8" customFormat="1" x14ac:dyDescent="0.3">
      <c r="A192" s="6"/>
      <c r="B192" s="6"/>
      <c r="C192" s="6"/>
      <c r="D192" s="6"/>
      <c r="E192" s="292"/>
      <c r="F192" s="292"/>
      <c r="G192" s="32"/>
      <c r="H192" s="229"/>
      <c r="J192" s="6"/>
      <c r="K192" s="6"/>
    </row>
    <row r="193" spans="1:11" s="8" customFormat="1" x14ac:dyDescent="0.3">
      <c r="A193" s="6"/>
      <c r="B193" s="6"/>
      <c r="C193" s="6"/>
      <c r="D193" s="6"/>
      <c r="E193" s="292"/>
      <c r="F193" s="292"/>
      <c r="G193" s="32"/>
      <c r="H193" s="229"/>
      <c r="J193" s="6"/>
      <c r="K193" s="6"/>
    </row>
    <row r="194" spans="1:11" s="8" customFormat="1" x14ac:dyDescent="0.3">
      <c r="A194" s="6"/>
      <c r="B194" s="6"/>
      <c r="C194" s="6"/>
      <c r="D194" s="6"/>
      <c r="E194" s="292"/>
      <c r="F194" s="292"/>
      <c r="G194" s="32"/>
      <c r="H194" s="229"/>
      <c r="J194" s="6"/>
      <c r="K194" s="6"/>
    </row>
    <row r="195" spans="1:11" s="8" customFormat="1" x14ac:dyDescent="0.3">
      <c r="A195" s="6"/>
      <c r="B195" s="6"/>
      <c r="C195" s="6"/>
      <c r="D195" s="6"/>
      <c r="E195" s="292"/>
      <c r="F195" s="292"/>
      <c r="G195" s="32"/>
      <c r="H195" s="229"/>
      <c r="J195" s="6"/>
      <c r="K195" s="6"/>
    </row>
    <row r="196" spans="1:11" s="8" customFormat="1" x14ac:dyDescent="0.3">
      <c r="A196" s="6"/>
      <c r="B196" s="6"/>
      <c r="C196" s="6"/>
      <c r="D196" s="6"/>
      <c r="E196" s="292"/>
      <c r="F196" s="292"/>
      <c r="G196" s="32"/>
      <c r="H196" s="229"/>
      <c r="J196" s="6"/>
      <c r="K196" s="6"/>
    </row>
    <row r="197" spans="1:11" s="8" customFormat="1" x14ac:dyDescent="0.3">
      <c r="A197" s="6"/>
      <c r="B197" s="6"/>
      <c r="C197" s="6"/>
      <c r="D197" s="6"/>
      <c r="E197" s="292"/>
      <c r="F197" s="292"/>
      <c r="G197" s="32"/>
      <c r="H197" s="229"/>
      <c r="J197" s="6"/>
      <c r="K197" s="6"/>
    </row>
    <row r="198" spans="1:11" s="8" customFormat="1" x14ac:dyDescent="0.3">
      <c r="A198" s="6"/>
      <c r="B198" s="6"/>
      <c r="C198" s="6"/>
      <c r="D198" s="6"/>
      <c r="E198" s="292"/>
      <c r="F198" s="292"/>
      <c r="G198" s="32"/>
      <c r="H198" s="229"/>
      <c r="J198" s="6"/>
      <c r="K198" s="6"/>
    </row>
    <row r="199" spans="1:11" s="8" customFormat="1" x14ac:dyDescent="0.3">
      <c r="A199" s="6"/>
      <c r="B199" s="6"/>
      <c r="C199" s="6"/>
      <c r="D199" s="6"/>
      <c r="E199" s="292"/>
      <c r="F199" s="292"/>
      <c r="G199" s="32"/>
      <c r="H199" s="229"/>
      <c r="J199" s="6"/>
      <c r="K199" s="6"/>
    </row>
    <row r="200" spans="1:11" s="8" customFormat="1" x14ac:dyDescent="0.3">
      <c r="A200" s="6"/>
      <c r="B200" s="6"/>
      <c r="C200" s="6"/>
      <c r="D200" s="6"/>
      <c r="E200" s="292"/>
      <c r="F200" s="292"/>
      <c r="G200" s="32"/>
      <c r="H200" s="229"/>
      <c r="J200" s="6"/>
      <c r="K200" s="6"/>
    </row>
    <row r="201" spans="1:11" s="8" customFormat="1" x14ac:dyDescent="0.3">
      <c r="A201" s="6"/>
      <c r="B201" s="6"/>
      <c r="C201" s="6"/>
      <c r="D201" s="6"/>
      <c r="E201" s="292"/>
      <c r="F201" s="292"/>
      <c r="G201" s="32"/>
      <c r="H201" s="229"/>
      <c r="J201" s="6"/>
      <c r="K201" s="6"/>
    </row>
    <row r="202" spans="1:11" s="8" customFormat="1" x14ac:dyDescent="0.3">
      <c r="A202" s="6"/>
      <c r="B202" s="6"/>
      <c r="C202" s="6"/>
      <c r="D202" s="6"/>
      <c r="E202" s="292"/>
      <c r="F202" s="292"/>
      <c r="G202" s="32"/>
      <c r="H202" s="229"/>
      <c r="J202" s="6"/>
      <c r="K202" s="6"/>
    </row>
    <row r="203" spans="1:11" s="8" customFormat="1" x14ac:dyDescent="0.3">
      <c r="A203" s="6"/>
      <c r="B203" s="6"/>
      <c r="C203" s="6"/>
      <c r="D203" s="6"/>
      <c r="E203" s="292"/>
      <c r="F203" s="292"/>
      <c r="G203" s="32"/>
      <c r="H203" s="229"/>
      <c r="J203" s="6"/>
      <c r="K203" s="6"/>
    </row>
    <row r="204" spans="1:11" s="8" customFormat="1" x14ac:dyDescent="0.3">
      <c r="A204" s="6"/>
      <c r="B204" s="6"/>
      <c r="C204" s="6"/>
      <c r="D204" s="6"/>
      <c r="E204" s="292"/>
      <c r="F204" s="292"/>
      <c r="G204" s="32"/>
      <c r="H204" s="32"/>
      <c r="J204" s="6"/>
      <c r="K204" s="6"/>
    </row>
    <row r="205" spans="1:11" s="8" customFormat="1" x14ac:dyDescent="0.3">
      <c r="A205" s="6"/>
      <c r="B205" s="6"/>
      <c r="C205" s="6"/>
      <c r="D205" s="6"/>
      <c r="E205" s="292"/>
      <c r="F205" s="292"/>
      <c r="G205" s="32"/>
      <c r="H205" s="32"/>
      <c r="J205" s="6"/>
      <c r="K205" s="6"/>
    </row>
    <row r="206" spans="1:11" s="8" customFormat="1" x14ac:dyDescent="0.3">
      <c r="A206" s="6"/>
      <c r="B206" s="6"/>
      <c r="C206" s="6"/>
      <c r="D206" s="6"/>
      <c r="E206" s="292"/>
      <c r="F206" s="292"/>
      <c r="G206" s="32"/>
      <c r="H206" s="32"/>
      <c r="J206" s="6"/>
      <c r="K206" s="6"/>
    </row>
    <row r="207" spans="1:11" s="8" customFormat="1" x14ac:dyDescent="0.3">
      <c r="A207" s="6"/>
      <c r="B207" s="6"/>
      <c r="C207" s="6"/>
      <c r="D207" s="6"/>
      <c r="E207" s="292"/>
      <c r="F207" s="292"/>
      <c r="G207" s="32"/>
      <c r="H207" s="32"/>
      <c r="J207" s="6"/>
      <c r="K207" s="6"/>
    </row>
    <row r="208" spans="1:11" s="8" customFormat="1" x14ac:dyDescent="0.3">
      <c r="A208" s="6"/>
      <c r="B208" s="6"/>
      <c r="C208" s="6"/>
      <c r="D208" s="6"/>
      <c r="E208" s="292"/>
      <c r="F208" s="292"/>
      <c r="G208" s="32"/>
      <c r="H208" s="32"/>
      <c r="J208" s="6"/>
      <c r="K208" s="6"/>
    </row>
    <row r="209" spans="1:11" s="8" customFormat="1" x14ac:dyDescent="0.3">
      <c r="A209" s="6"/>
      <c r="B209" s="6"/>
      <c r="C209" s="6"/>
      <c r="D209" s="6"/>
      <c r="E209" s="292"/>
      <c r="F209" s="292"/>
      <c r="G209" s="32"/>
      <c r="H209" s="32"/>
      <c r="J209" s="6"/>
      <c r="K209" s="6"/>
    </row>
    <row r="210" spans="1:11" s="8" customFormat="1" x14ac:dyDescent="0.3">
      <c r="A210" s="6"/>
      <c r="B210" s="6"/>
      <c r="C210" s="6"/>
      <c r="D210" s="6"/>
      <c r="E210" s="292"/>
      <c r="F210" s="292"/>
      <c r="G210" s="32"/>
      <c r="H210" s="32"/>
      <c r="J210" s="6"/>
      <c r="K210" s="6"/>
    </row>
    <row r="211" spans="1:11" s="8" customFormat="1" x14ac:dyDescent="0.3">
      <c r="A211" s="6"/>
      <c r="B211" s="6"/>
      <c r="C211" s="6"/>
      <c r="D211" s="6"/>
      <c r="E211" s="292"/>
      <c r="F211" s="292"/>
      <c r="G211" s="32"/>
      <c r="H211" s="32"/>
      <c r="J211" s="6"/>
      <c r="K211" s="6"/>
    </row>
    <row r="212" spans="1:11" s="8" customFormat="1" x14ac:dyDescent="0.3">
      <c r="A212" s="6"/>
      <c r="B212" s="6"/>
      <c r="C212" s="6"/>
      <c r="D212" s="6"/>
      <c r="E212" s="292"/>
      <c r="F212" s="292"/>
      <c r="G212" s="32"/>
      <c r="H212" s="32"/>
      <c r="J212" s="6"/>
      <c r="K212" s="6"/>
    </row>
    <row r="213" spans="1:11" s="8" customFormat="1" x14ac:dyDescent="0.3">
      <c r="A213" s="6"/>
      <c r="B213" s="6"/>
      <c r="C213" s="6"/>
      <c r="D213" s="6"/>
      <c r="E213" s="292"/>
      <c r="F213" s="292"/>
      <c r="G213" s="32"/>
      <c r="H213" s="32"/>
      <c r="J213" s="6"/>
      <c r="K213" s="6"/>
    </row>
    <row r="214" spans="1:11" s="8" customFormat="1" x14ac:dyDescent="0.3">
      <c r="A214" s="6"/>
      <c r="B214" s="6"/>
      <c r="C214" s="6"/>
      <c r="D214" s="6"/>
      <c r="E214" s="292"/>
      <c r="F214" s="292"/>
      <c r="G214" s="32"/>
      <c r="H214" s="32"/>
      <c r="J214" s="6"/>
      <c r="K214" s="6"/>
    </row>
    <row r="215" spans="1:11" s="8" customFormat="1" x14ac:dyDescent="0.3">
      <c r="A215" s="6"/>
      <c r="B215" s="6"/>
      <c r="C215" s="6"/>
      <c r="D215" s="6"/>
      <c r="E215" s="292"/>
      <c r="F215" s="292"/>
      <c r="G215" s="32"/>
      <c r="H215" s="32"/>
      <c r="J215" s="6"/>
      <c r="K215" s="6"/>
    </row>
    <row r="216" spans="1:11" s="8" customFormat="1" x14ac:dyDescent="0.3">
      <c r="A216" s="6"/>
      <c r="B216" s="6"/>
      <c r="C216" s="6"/>
      <c r="D216" s="6"/>
      <c r="E216" s="292"/>
      <c r="F216" s="292"/>
      <c r="G216" s="32"/>
      <c r="H216" s="32"/>
      <c r="J216" s="6"/>
      <c r="K216" s="6"/>
    </row>
    <row r="217" spans="1:11" s="8" customFormat="1" x14ac:dyDescent="0.3">
      <c r="A217" s="6"/>
      <c r="B217" s="6"/>
      <c r="C217" s="6"/>
      <c r="D217" s="6"/>
      <c r="E217" s="292"/>
      <c r="F217" s="292"/>
      <c r="G217" s="32"/>
      <c r="H217" s="32"/>
      <c r="J217" s="6"/>
      <c r="K217" s="6"/>
    </row>
    <row r="218" spans="1:11" s="8" customFormat="1" x14ac:dyDescent="0.3">
      <c r="A218" s="6"/>
      <c r="B218" s="6"/>
      <c r="C218" s="6"/>
      <c r="D218" s="6"/>
      <c r="E218" s="292"/>
      <c r="F218" s="292"/>
      <c r="G218" s="32"/>
      <c r="H218" s="32"/>
      <c r="J218" s="6"/>
      <c r="K218" s="6"/>
    </row>
    <row r="219" spans="1:11" s="8" customFormat="1" x14ac:dyDescent="0.3">
      <c r="A219" s="6"/>
      <c r="B219" s="6"/>
      <c r="C219" s="6"/>
      <c r="D219" s="6"/>
      <c r="E219" s="292"/>
      <c r="F219" s="292"/>
      <c r="G219" s="32"/>
      <c r="H219" s="32"/>
      <c r="J219" s="6"/>
      <c r="K219" s="6"/>
    </row>
    <row r="220" spans="1:11" s="8" customFormat="1" x14ac:dyDescent="0.3">
      <c r="A220" s="6"/>
      <c r="B220" s="6"/>
      <c r="C220" s="6"/>
      <c r="D220" s="6"/>
      <c r="E220" s="292"/>
      <c r="F220" s="292"/>
      <c r="G220" s="32"/>
      <c r="H220" s="32"/>
      <c r="J220" s="6"/>
      <c r="K220" s="6"/>
    </row>
    <row r="221" spans="1:11" s="8" customFormat="1" x14ac:dyDescent="0.3">
      <c r="A221" s="6"/>
      <c r="B221" s="6"/>
      <c r="C221" s="6"/>
      <c r="D221" s="6"/>
      <c r="E221" s="292"/>
      <c r="F221" s="292"/>
      <c r="G221" s="32"/>
      <c r="H221" s="32"/>
      <c r="J221" s="6"/>
      <c r="K221" s="6"/>
    </row>
    <row r="222" spans="1:11" s="8" customFormat="1" x14ac:dyDescent="0.3">
      <c r="A222" s="6"/>
      <c r="B222" s="6"/>
      <c r="C222" s="6"/>
      <c r="D222" s="6"/>
      <c r="E222" s="292"/>
      <c r="F222" s="292"/>
      <c r="G222" s="32"/>
      <c r="H222" s="32"/>
      <c r="J222" s="6"/>
      <c r="K222" s="6"/>
    </row>
    <row r="223" spans="1:11" s="8" customFormat="1" x14ac:dyDescent="0.3">
      <c r="A223" s="6"/>
      <c r="B223" s="6"/>
      <c r="C223" s="6"/>
      <c r="D223" s="6"/>
      <c r="E223" s="292"/>
      <c r="F223" s="292"/>
      <c r="G223" s="32"/>
      <c r="H223" s="32"/>
      <c r="J223" s="6"/>
      <c r="K223" s="6"/>
    </row>
    <row r="224" spans="1:11" s="8" customFormat="1" x14ac:dyDescent="0.3">
      <c r="A224" s="6"/>
      <c r="B224" s="6"/>
      <c r="C224" s="6"/>
      <c r="D224" s="6"/>
      <c r="E224" s="292"/>
      <c r="F224" s="292"/>
      <c r="G224" s="32"/>
      <c r="H224" s="32"/>
      <c r="J224" s="6"/>
      <c r="K224" s="6"/>
    </row>
    <row r="225" spans="1:11" s="8" customFormat="1" x14ac:dyDescent="0.3">
      <c r="A225" s="6"/>
      <c r="B225" s="6"/>
      <c r="C225" s="6"/>
      <c r="D225" s="6"/>
      <c r="E225" s="292"/>
      <c r="F225" s="292"/>
      <c r="G225" s="32"/>
      <c r="H225" s="32"/>
      <c r="J225" s="6"/>
      <c r="K225" s="6"/>
    </row>
    <row r="226" spans="1:11" s="8" customFormat="1" x14ac:dyDescent="0.3">
      <c r="A226" s="6"/>
      <c r="B226" s="6"/>
      <c r="C226" s="6"/>
      <c r="D226" s="6"/>
      <c r="E226" s="292"/>
      <c r="F226" s="292"/>
      <c r="G226" s="32"/>
      <c r="H226" s="32"/>
      <c r="J226" s="6"/>
      <c r="K226" s="6"/>
    </row>
    <row r="227" spans="1:11" s="8" customFormat="1" x14ac:dyDescent="0.3">
      <c r="A227" s="6"/>
      <c r="B227" s="6"/>
      <c r="C227" s="6"/>
      <c r="D227" s="6"/>
      <c r="E227" s="292"/>
      <c r="F227" s="292"/>
      <c r="G227" s="32"/>
      <c r="H227" s="32"/>
      <c r="J227" s="6"/>
      <c r="K227" s="6"/>
    </row>
    <row r="228" spans="1:11" s="8" customFormat="1" x14ac:dyDescent="0.3">
      <c r="A228" s="6"/>
      <c r="B228" s="6"/>
      <c r="C228" s="6"/>
      <c r="D228" s="6"/>
      <c r="E228" s="292"/>
      <c r="F228" s="292"/>
      <c r="G228" s="32"/>
      <c r="H228" s="32"/>
      <c r="J228" s="6"/>
      <c r="K228" s="6"/>
    </row>
    <row r="229" spans="1:11" s="8" customFormat="1" x14ac:dyDescent="0.3">
      <c r="A229" s="6"/>
      <c r="B229" s="6"/>
      <c r="C229" s="6"/>
      <c r="D229" s="6"/>
      <c r="E229" s="292"/>
      <c r="F229" s="292"/>
      <c r="G229" s="32"/>
      <c r="H229" s="32"/>
      <c r="J229" s="6"/>
      <c r="K229" s="6"/>
    </row>
    <row r="230" spans="1:11" s="8" customFormat="1" x14ac:dyDescent="0.3">
      <c r="A230" s="6"/>
      <c r="B230" s="6"/>
      <c r="C230" s="6"/>
      <c r="D230" s="6"/>
      <c r="E230" s="292"/>
      <c r="F230" s="292"/>
      <c r="G230" s="32"/>
      <c r="H230" s="32"/>
      <c r="J230" s="6"/>
      <c r="K230" s="6"/>
    </row>
    <row r="231" spans="1:11" s="8" customFormat="1" x14ac:dyDescent="0.3">
      <c r="A231" s="6"/>
      <c r="B231" s="6"/>
      <c r="C231" s="6"/>
      <c r="D231" s="6"/>
      <c r="E231" s="292"/>
      <c r="F231" s="292"/>
      <c r="G231" s="32"/>
      <c r="H231" s="32"/>
      <c r="J231" s="6"/>
      <c r="K231" s="6"/>
    </row>
    <row r="232" spans="1:11" s="8" customFormat="1" x14ac:dyDescent="0.3">
      <c r="A232" s="6"/>
      <c r="B232" s="6"/>
      <c r="C232" s="6"/>
      <c r="D232" s="6"/>
      <c r="E232" s="292"/>
      <c r="F232" s="292"/>
      <c r="G232" s="32"/>
      <c r="H232" s="32"/>
      <c r="J232" s="6"/>
      <c r="K232" s="6"/>
    </row>
    <row r="233" spans="1:11" s="8" customFormat="1" x14ac:dyDescent="0.3">
      <c r="A233" s="6"/>
      <c r="B233" s="6"/>
      <c r="C233" s="6"/>
      <c r="D233" s="6"/>
      <c r="E233" s="292"/>
      <c r="F233" s="292"/>
      <c r="G233" s="32"/>
      <c r="H233" s="32"/>
      <c r="J233" s="6"/>
      <c r="K233" s="6"/>
    </row>
    <row r="234" spans="1:11" s="8" customFormat="1" x14ac:dyDescent="0.3">
      <c r="A234" s="6"/>
      <c r="B234" s="6"/>
      <c r="C234" s="6"/>
      <c r="D234" s="6"/>
      <c r="E234" s="292"/>
      <c r="F234" s="292"/>
      <c r="G234" s="32"/>
      <c r="H234" s="32"/>
      <c r="J234" s="6"/>
      <c r="K234" s="6"/>
    </row>
    <row r="235" spans="1:11" s="8" customFormat="1" x14ac:dyDescent="0.3">
      <c r="A235" s="6"/>
      <c r="B235" s="6"/>
      <c r="C235" s="6"/>
      <c r="D235" s="6"/>
      <c r="E235" s="292"/>
      <c r="F235" s="292"/>
      <c r="G235" s="32"/>
      <c r="H235" s="32"/>
      <c r="J235" s="6"/>
      <c r="K235" s="6"/>
    </row>
    <row r="236" spans="1:11" s="8" customFormat="1" x14ac:dyDescent="0.3">
      <c r="A236" s="6"/>
      <c r="B236" s="6"/>
      <c r="C236" s="6"/>
      <c r="D236" s="6"/>
      <c r="E236" s="292"/>
      <c r="F236" s="292"/>
      <c r="G236" s="32"/>
      <c r="H236" s="32"/>
      <c r="J236" s="6"/>
      <c r="K236" s="6"/>
    </row>
    <row r="237" spans="1:11" s="8" customFormat="1" x14ac:dyDescent="0.3">
      <c r="A237" s="6"/>
      <c r="B237" s="6"/>
      <c r="C237" s="6"/>
      <c r="D237" s="6"/>
      <c r="E237" s="292"/>
      <c r="F237" s="292"/>
      <c r="G237" s="32"/>
      <c r="H237" s="32"/>
      <c r="J237" s="6"/>
      <c r="K237" s="6"/>
    </row>
    <row r="238" spans="1:11" s="8" customFormat="1" x14ac:dyDescent="0.3">
      <c r="A238" s="6"/>
      <c r="B238" s="6"/>
      <c r="C238" s="6"/>
      <c r="D238" s="6"/>
      <c r="E238" s="292"/>
      <c r="F238" s="292"/>
      <c r="G238" s="32"/>
      <c r="H238" s="32"/>
      <c r="J238" s="6"/>
      <c r="K238" s="6"/>
    </row>
    <row r="239" spans="1:11" s="8" customFormat="1" x14ac:dyDescent="0.3">
      <c r="A239" s="6"/>
      <c r="B239" s="6"/>
      <c r="C239" s="6"/>
      <c r="D239" s="6"/>
      <c r="E239" s="292"/>
      <c r="F239" s="292"/>
      <c r="G239" s="32"/>
      <c r="H239" s="32"/>
      <c r="J239" s="6"/>
      <c r="K239" s="6"/>
    </row>
    <row r="240" spans="1:11" s="8" customFormat="1" x14ac:dyDescent="0.3">
      <c r="A240" s="6"/>
      <c r="B240" s="6"/>
      <c r="C240" s="6"/>
      <c r="D240" s="6"/>
      <c r="E240" s="292"/>
      <c r="F240" s="292"/>
      <c r="G240" s="32"/>
      <c r="H240" s="32"/>
      <c r="J240" s="6"/>
      <c r="K240" s="6"/>
    </row>
    <row r="241" spans="1:11" s="8" customFormat="1" x14ac:dyDescent="0.3">
      <c r="A241" s="6"/>
      <c r="B241" s="6"/>
      <c r="C241" s="6"/>
      <c r="D241" s="6"/>
      <c r="E241" s="292"/>
      <c r="F241" s="292"/>
      <c r="G241" s="32"/>
      <c r="H241" s="32"/>
      <c r="J241" s="6"/>
      <c r="K241" s="6"/>
    </row>
    <row r="242" spans="1:11" s="8" customFormat="1" x14ac:dyDescent="0.3">
      <c r="A242" s="6"/>
      <c r="B242" s="6"/>
      <c r="C242" s="6"/>
      <c r="D242" s="6"/>
      <c r="E242" s="292"/>
      <c r="F242" s="292"/>
      <c r="G242" s="32"/>
      <c r="H242" s="32"/>
      <c r="J242" s="6"/>
      <c r="K242" s="6"/>
    </row>
    <row r="243" spans="1:11" s="8" customFormat="1" x14ac:dyDescent="0.3">
      <c r="A243" s="6"/>
      <c r="B243" s="6"/>
      <c r="C243" s="6"/>
      <c r="D243" s="6"/>
      <c r="E243" s="292"/>
      <c r="F243" s="292"/>
      <c r="G243" s="32"/>
      <c r="H243" s="32"/>
      <c r="J243" s="6"/>
      <c r="K243" s="6"/>
    </row>
    <row r="244" spans="1:11" s="8" customFormat="1" x14ac:dyDescent="0.3">
      <c r="A244" s="6"/>
      <c r="B244" s="6"/>
      <c r="C244" s="6"/>
      <c r="D244" s="6"/>
      <c r="E244" s="292"/>
      <c r="F244" s="292"/>
      <c r="G244" s="32"/>
      <c r="H244" s="32"/>
      <c r="J244" s="6"/>
      <c r="K244" s="6"/>
    </row>
    <row r="245" spans="1:11" s="8" customFormat="1" x14ac:dyDescent="0.3">
      <c r="A245" s="6"/>
      <c r="B245" s="6"/>
      <c r="C245" s="6"/>
      <c r="D245" s="6"/>
      <c r="E245" s="292"/>
      <c r="F245" s="292"/>
      <c r="G245" s="32"/>
      <c r="H245" s="32"/>
      <c r="J245" s="6"/>
      <c r="K245" s="6"/>
    </row>
    <row r="246" spans="1:11" s="8" customFormat="1" x14ac:dyDescent="0.3">
      <c r="A246" s="6"/>
      <c r="B246" s="6"/>
      <c r="C246" s="6"/>
      <c r="D246" s="6"/>
      <c r="E246" s="292"/>
      <c r="F246" s="292"/>
      <c r="G246" s="32"/>
      <c r="H246" s="32"/>
      <c r="J246" s="6"/>
      <c r="K246" s="6"/>
    </row>
    <row r="247" spans="1:11" s="8" customFormat="1" x14ac:dyDescent="0.3">
      <c r="A247" s="6"/>
      <c r="B247" s="6"/>
      <c r="C247" s="6"/>
      <c r="D247" s="6"/>
      <c r="E247" s="292"/>
      <c r="F247" s="292"/>
      <c r="G247" s="32"/>
      <c r="H247" s="32"/>
      <c r="J247" s="6"/>
      <c r="K247" s="6"/>
    </row>
    <row r="248" spans="1:11" s="8" customFormat="1" x14ac:dyDescent="0.3">
      <c r="A248" s="6"/>
      <c r="B248" s="6"/>
      <c r="C248" s="6"/>
      <c r="D248" s="6"/>
      <c r="E248" s="292"/>
      <c r="F248" s="292"/>
      <c r="G248" s="32"/>
      <c r="H248" s="32"/>
      <c r="J248" s="6"/>
      <c r="K248" s="6"/>
    </row>
    <row r="249" spans="1:11" s="8" customFormat="1" x14ac:dyDescent="0.3">
      <c r="A249" s="6"/>
      <c r="B249" s="6"/>
      <c r="C249" s="6"/>
      <c r="D249" s="6"/>
      <c r="E249" s="292"/>
      <c r="F249" s="292"/>
      <c r="G249" s="32"/>
      <c r="H249" s="32"/>
      <c r="J249" s="6"/>
      <c r="K249" s="6"/>
    </row>
    <row r="250" spans="1:11" s="8" customFormat="1" x14ac:dyDescent="0.3">
      <c r="A250" s="6"/>
      <c r="B250" s="6"/>
      <c r="C250" s="6"/>
      <c r="D250" s="6"/>
      <c r="E250" s="292"/>
      <c r="F250" s="292"/>
      <c r="G250" s="32"/>
      <c r="H250" s="32"/>
      <c r="J250" s="6"/>
      <c r="K250" s="6"/>
    </row>
    <row r="251" spans="1:11" s="8" customFormat="1" x14ac:dyDescent="0.3">
      <c r="A251" s="6"/>
      <c r="B251" s="6"/>
      <c r="C251" s="6"/>
      <c r="D251" s="6"/>
      <c r="E251" s="292"/>
      <c r="F251" s="292"/>
      <c r="G251" s="32"/>
      <c r="H251" s="32"/>
      <c r="J251" s="6"/>
      <c r="K251" s="6"/>
    </row>
    <row r="252" spans="1:11" s="8" customFormat="1" x14ac:dyDescent="0.3">
      <c r="A252" s="6"/>
      <c r="B252" s="6"/>
      <c r="C252" s="6"/>
      <c r="D252" s="6"/>
      <c r="E252" s="292"/>
      <c r="F252" s="292"/>
      <c r="G252" s="32"/>
      <c r="H252" s="32"/>
      <c r="J252" s="6"/>
      <c r="K252" s="6"/>
    </row>
    <row r="253" spans="1:11" s="8" customFormat="1" x14ac:dyDescent="0.3">
      <c r="A253" s="6"/>
      <c r="B253" s="6"/>
      <c r="C253" s="6"/>
      <c r="D253" s="6"/>
      <c r="E253" s="292"/>
      <c r="F253" s="292"/>
      <c r="G253" s="32"/>
      <c r="H253" s="32"/>
      <c r="J253" s="6"/>
      <c r="K253" s="6"/>
    </row>
    <row r="254" spans="1:11" s="8" customFormat="1" x14ac:dyDescent="0.3">
      <c r="A254" s="6"/>
      <c r="B254" s="6"/>
      <c r="C254" s="6"/>
      <c r="D254" s="6"/>
      <c r="E254" s="292"/>
      <c r="F254" s="292"/>
      <c r="G254" s="32"/>
      <c r="H254" s="32"/>
      <c r="J254" s="6"/>
      <c r="K254" s="6"/>
    </row>
    <row r="255" spans="1:11" s="8" customFormat="1" x14ac:dyDescent="0.3">
      <c r="A255" s="6"/>
      <c r="B255" s="6"/>
      <c r="C255" s="6"/>
      <c r="D255" s="6"/>
      <c r="E255" s="292"/>
      <c r="F255" s="292"/>
      <c r="G255" s="32"/>
      <c r="H255" s="32"/>
      <c r="J255" s="6"/>
      <c r="K255" s="6"/>
    </row>
    <row r="256" spans="1:11" s="8" customFormat="1" x14ac:dyDescent="0.3">
      <c r="A256" s="6"/>
      <c r="B256" s="6"/>
      <c r="C256" s="6"/>
      <c r="D256" s="6"/>
      <c r="E256" s="292"/>
      <c r="F256" s="292"/>
      <c r="G256" s="32"/>
      <c r="H256" s="32"/>
      <c r="J256" s="6"/>
      <c r="K256" s="6"/>
    </row>
    <row r="257" spans="1:11" s="8" customFormat="1" x14ac:dyDescent="0.3">
      <c r="A257" s="6"/>
      <c r="B257" s="6"/>
      <c r="C257" s="6"/>
      <c r="D257" s="6"/>
      <c r="E257" s="292"/>
      <c r="F257" s="292"/>
      <c r="G257" s="32"/>
      <c r="H257" s="32"/>
      <c r="J257" s="6"/>
      <c r="K257" s="6"/>
    </row>
    <row r="258" spans="1:11" s="8" customFormat="1" x14ac:dyDescent="0.3">
      <c r="A258" s="6"/>
      <c r="B258" s="6"/>
      <c r="C258" s="6"/>
      <c r="D258" s="6"/>
      <c r="E258" s="292"/>
      <c r="F258" s="292"/>
      <c r="G258" s="32"/>
      <c r="H258" s="32"/>
      <c r="J258" s="6"/>
      <c r="K258" s="6"/>
    </row>
    <row r="259" spans="1:11" s="8" customFormat="1" x14ac:dyDescent="0.3">
      <c r="A259" s="6"/>
      <c r="B259" s="6"/>
      <c r="C259" s="6"/>
      <c r="D259" s="6"/>
      <c r="E259" s="292"/>
      <c r="F259" s="292"/>
      <c r="G259" s="32"/>
      <c r="H259" s="32"/>
      <c r="J259" s="6"/>
      <c r="K259" s="6"/>
    </row>
    <row r="260" spans="1:11" s="8" customFormat="1" x14ac:dyDescent="0.3">
      <c r="A260" s="6"/>
      <c r="B260" s="6"/>
      <c r="C260" s="6"/>
      <c r="D260" s="6"/>
      <c r="E260" s="292"/>
      <c r="F260" s="292"/>
      <c r="G260" s="32"/>
      <c r="H260" s="32"/>
      <c r="J260" s="6"/>
      <c r="K260" s="6"/>
    </row>
    <row r="261" spans="1:11" s="8" customFormat="1" x14ac:dyDescent="0.3">
      <c r="A261" s="6"/>
      <c r="B261" s="6"/>
      <c r="C261" s="6"/>
      <c r="D261" s="6"/>
      <c r="E261" s="292"/>
      <c r="F261" s="292"/>
      <c r="G261" s="32"/>
      <c r="H261" s="32"/>
      <c r="J261" s="6"/>
      <c r="K261" s="6"/>
    </row>
    <row r="262" spans="1:11" s="8" customFormat="1" x14ac:dyDescent="0.3">
      <c r="A262" s="6"/>
      <c r="B262" s="6"/>
      <c r="C262" s="6"/>
      <c r="D262" s="6"/>
      <c r="E262" s="292"/>
      <c r="F262" s="292"/>
      <c r="G262" s="32"/>
      <c r="H262" s="32"/>
      <c r="J262" s="6"/>
      <c r="K262" s="6"/>
    </row>
    <row r="263" spans="1:11" s="8" customFormat="1" x14ac:dyDescent="0.3">
      <c r="A263" s="6"/>
      <c r="B263" s="6"/>
      <c r="C263" s="6"/>
      <c r="D263" s="6"/>
      <c r="E263" s="292"/>
      <c r="F263" s="292"/>
      <c r="G263" s="32"/>
      <c r="H263" s="32"/>
      <c r="J263" s="6"/>
      <c r="K263" s="6"/>
    </row>
    <row r="264" spans="1:11" s="8" customFormat="1" x14ac:dyDescent="0.3">
      <c r="A264" s="6"/>
      <c r="B264" s="6"/>
      <c r="C264" s="6"/>
      <c r="D264" s="6"/>
      <c r="E264" s="292"/>
      <c r="F264" s="292"/>
      <c r="G264" s="32"/>
      <c r="H264" s="32"/>
      <c r="J264" s="6"/>
      <c r="K264" s="6"/>
    </row>
    <row r="265" spans="1:11" s="8" customFormat="1" x14ac:dyDescent="0.3">
      <c r="A265" s="6"/>
      <c r="B265" s="6"/>
      <c r="C265" s="6"/>
      <c r="D265" s="6"/>
      <c r="E265" s="292"/>
      <c r="F265" s="292"/>
      <c r="G265" s="32"/>
      <c r="H265" s="32"/>
      <c r="J265" s="6"/>
      <c r="K265" s="6"/>
    </row>
    <row r="266" spans="1:11" s="8" customFormat="1" x14ac:dyDescent="0.3">
      <c r="A266" s="6"/>
      <c r="B266" s="6"/>
      <c r="C266" s="6"/>
      <c r="D266" s="6"/>
      <c r="E266" s="292"/>
      <c r="F266" s="292"/>
      <c r="G266" s="32"/>
      <c r="H266" s="32"/>
      <c r="J266" s="6"/>
      <c r="K266" s="6"/>
    </row>
    <row r="267" spans="1:11" s="8" customFormat="1" x14ac:dyDescent="0.3">
      <c r="A267" s="6"/>
      <c r="B267" s="6"/>
      <c r="C267" s="6"/>
      <c r="D267" s="6"/>
      <c r="E267" s="292"/>
      <c r="F267" s="292"/>
      <c r="G267" s="32"/>
      <c r="H267" s="32"/>
      <c r="J267" s="6"/>
      <c r="K267" s="6"/>
    </row>
    <row r="268" spans="1:11" s="8" customFormat="1" x14ac:dyDescent="0.3">
      <c r="A268" s="6"/>
      <c r="B268" s="6"/>
      <c r="C268" s="6"/>
      <c r="D268" s="6"/>
      <c r="E268" s="292"/>
      <c r="F268" s="292"/>
      <c r="G268" s="32"/>
      <c r="H268" s="32"/>
      <c r="J268" s="6"/>
      <c r="K268" s="6"/>
    </row>
    <row r="269" spans="1:11" s="8" customFormat="1" x14ac:dyDescent="0.3">
      <c r="A269" s="6"/>
      <c r="B269" s="6"/>
      <c r="C269" s="6"/>
      <c r="D269" s="6"/>
      <c r="E269" s="292"/>
      <c r="F269" s="292"/>
      <c r="G269" s="32"/>
      <c r="H269" s="32"/>
      <c r="J269" s="6"/>
      <c r="K269" s="6"/>
    </row>
    <row r="270" spans="1:11" s="8" customFormat="1" x14ac:dyDescent="0.3">
      <c r="A270" s="6"/>
      <c r="B270" s="6"/>
      <c r="C270" s="6"/>
      <c r="D270" s="6"/>
      <c r="E270" s="292"/>
      <c r="F270" s="292"/>
      <c r="G270" s="32"/>
      <c r="H270" s="32"/>
      <c r="J270" s="6"/>
      <c r="K270" s="6"/>
    </row>
    <row r="271" spans="1:11" s="8" customFormat="1" x14ac:dyDescent="0.3">
      <c r="A271" s="6"/>
      <c r="B271" s="6"/>
      <c r="C271" s="6"/>
      <c r="D271" s="6"/>
      <c r="E271" s="292"/>
      <c r="F271" s="292"/>
      <c r="G271" s="32"/>
      <c r="H271" s="32"/>
      <c r="J271" s="6"/>
      <c r="K271" s="6"/>
    </row>
    <row r="272" spans="1:11" s="8" customFormat="1" x14ac:dyDescent="0.3">
      <c r="A272" s="6"/>
      <c r="B272" s="6"/>
      <c r="C272" s="6"/>
      <c r="D272" s="6"/>
      <c r="E272" s="292"/>
      <c r="F272" s="292"/>
      <c r="G272" s="32"/>
      <c r="H272" s="32"/>
      <c r="J272" s="6"/>
      <c r="K272" s="6"/>
    </row>
    <row r="273" spans="1:11" s="8" customFormat="1" x14ac:dyDescent="0.3">
      <c r="A273" s="6"/>
      <c r="B273" s="6"/>
      <c r="C273" s="6"/>
      <c r="D273" s="6"/>
      <c r="E273" s="292"/>
      <c r="F273" s="292"/>
      <c r="G273" s="32"/>
      <c r="H273" s="32"/>
      <c r="J273" s="6"/>
      <c r="K273" s="6"/>
    </row>
    <row r="274" spans="1:11" s="8" customFormat="1" x14ac:dyDescent="0.3">
      <c r="A274" s="6"/>
      <c r="B274" s="6"/>
      <c r="C274" s="6"/>
      <c r="D274" s="6"/>
      <c r="E274" s="292"/>
      <c r="F274" s="292"/>
      <c r="G274" s="32"/>
      <c r="H274" s="32"/>
      <c r="J274" s="6"/>
      <c r="K274" s="6"/>
    </row>
    <row r="275" spans="1:11" s="8" customFormat="1" x14ac:dyDescent="0.3">
      <c r="A275" s="6"/>
      <c r="B275" s="6"/>
      <c r="C275" s="6"/>
      <c r="D275" s="6"/>
      <c r="E275" s="292"/>
      <c r="F275" s="292"/>
      <c r="G275" s="32"/>
      <c r="H275" s="32"/>
      <c r="J275" s="6"/>
      <c r="K275" s="6"/>
    </row>
    <row r="276" spans="1:11" s="8" customFormat="1" x14ac:dyDescent="0.3">
      <c r="A276" s="6"/>
      <c r="B276" s="6"/>
      <c r="C276" s="6"/>
      <c r="D276" s="6"/>
      <c r="E276" s="292"/>
      <c r="F276" s="292"/>
      <c r="G276" s="32"/>
      <c r="H276" s="32"/>
      <c r="J276" s="6"/>
      <c r="K276" s="6"/>
    </row>
    <row r="277" spans="1:11" s="8" customFormat="1" x14ac:dyDescent="0.3">
      <c r="A277" s="6"/>
      <c r="B277" s="6"/>
      <c r="C277" s="6"/>
      <c r="D277" s="6"/>
      <c r="E277" s="292"/>
      <c r="F277" s="292"/>
      <c r="G277" s="32"/>
      <c r="H277" s="32"/>
      <c r="J277" s="6"/>
      <c r="K277" s="6"/>
    </row>
    <row r="278" spans="1:11" s="8" customFormat="1" x14ac:dyDescent="0.3">
      <c r="A278" s="6"/>
      <c r="B278" s="6"/>
      <c r="C278" s="6"/>
      <c r="D278" s="6"/>
      <c r="E278" s="292"/>
      <c r="F278" s="292"/>
      <c r="G278" s="32"/>
      <c r="H278" s="32"/>
      <c r="J278" s="6"/>
      <c r="K278" s="6"/>
    </row>
    <row r="279" spans="1:11" s="8" customFormat="1" x14ac:dyDescent="0.3">
      <c r="A279" s="6"/>
      <c r="B279" s="6"/>
      <c r="C279" s="6"/>
      <c r="D279" s="6"/>
      <c r="E279" s="292"/>
      <c r="F279" s="292"/>
      <c r="G279" s="32"/>
      <c r="H279" s="32"/>
      <c r="J279" s="6"/>
      <c r="K279" s="6"/>
    </row>
    <row r="280" spans="1:11" s="8" customFormat="1" x14ac:dyDescent="0.3">
      <c r="A280" s="6"/>
      <c r="B280" s="6"/>
      <c r="C280" s="6"/>
      <c r="D280" s="6"/>
      <c r="E280" s="292"/>
      <c r="F280" s="292"/>
      <c r="G280" s="32"/>
      <c r="H280" s="32"/>
      <c r="J280" s="6"/>
      <c r="K280" s="6"/>
    </row>
    <row r="281" spans="1:11" s="8" customFormat="1" x14ac:dyDescent="0.3">
      <c r="A281" s="6"/>
      <c r="B281" s="6"/>
      <c r="C281" s="6"/>
      <c r="D281" s="6"/>
      <c r="E281" s="292"/>
      <c r="F281" s="292"/>
      <c r="G281" s="32"/>
      <c r="H281" s="32"/>
      <c r="J281" s="6"/>
      <c r="K281" s="6"/>
    </row>
    <row r="282" spans="1:11" s="8" customFormat="1" x14ac:dyDescent="0.3">
      <c r="A282" s="6"/>
      <c r="B282" s="6"/>
      <c r="C282" s="6"/>
      <c r="D282" s="6"/>
      <c r="E282" s="292"/>
      <c r="F282" s="292"/>
      <c r="G282" s="32"/>
      <c r="H282" s="32"/>
      <c r="J282" s="6"/>
      <c r="K282" s="6"/>
    </row>
    <row r="283" spans="1:11" s="8" customFormat="1" x14ac:dyDescent="0.3">
      <c r="A283" s="6"/>
      <c r="B283" s="6"/>
      <c r="C283" s="6"/>
      <c r="D283" s="6"/>
      <c r="E283" s="292"/>
      <c r="F283" s="292"/>
      <c r="G283" s="32"/>
      <c r="H283" s="32"/>
      <c r="J283" s="6"/>
      <c r="K283" s="6"/>
    </row>
    <row r="284" spans="1:11" s="8" customFormat="1" x14ac:dyDescent="0.3">
      <c r="A284" s="6"/>
      <c r="B284" s="6"/>
      <c r="C284" s="6"/>
      <c r="D284" s="6"/>
      <c r="E284" s="292"/>
      <c r="F284" s="292"/>
      <c r="G284" s="32"/>
      <c r="H284" s="32"/>
      <c r="J284" s="6"/>
      <c r="K284" s="6"/>
    </row>
    <row r="285" spans="1:11" s="8" customFormat="1" x14ac:dyDescent="0.3">
      <c r="A285" s="6"/>
      <c r="B285" s="6"/>
      <c r="C285" s="6"/>
      <c r="D285" s="6"/>
      <c r="E285" s="292"/>
      <c r="F285" s="292"/>
      <c r="G285" s="32"/>
      <c r="H285" s="32"/>
      <c r="J285" s="6"/>
      <c r="K285" s="6"/>
    </row>
    <row r="286" spans="1:11" s="8" customFormat="1" x14ac:dyDescent="0.3">
      <c r="A286" s="6"/>
      <c r="B286" s="6"/>
      <c r="C286" s="6"/>
      <c r="D286" s="6"/>
      <c r="E286" s="292"/>
      <c r="F286" s="292"/>
      <c r="G286" s="32"/>
      <c r="H286" s="32"/>
      <c r="J286" s="6"/>
      <c r="K286" s="6"/>
    </row>
    <row r="287" spans="1:11" s="8" customFormat="1" x14ac:dyDescent="0.3">
      <c r="A287" s="6"/>
      <c r="B287" s="6"/>
      <c r="C287" s="6"/>
      <c r="D287" s="6"/>
      <c r="E287" s="292"/>
      <c r="F287" s="292"/>
      <c r="G287" s="32"/>
      <c r="H287" s="32"/>
      <c r="J287" s="6"/>
      <c r="K287" s="6"/>
    </row>
    <row r="288" spans="1:11" s="8" customFormat="1" x14ac:dyDescent="0.3">
      <c r="A288" s="6"/>
      <c r="B288" s="6"/>
      <c r="C288" s="6"/>
      <c r="D288" s="6"/>
      <c r="E288" s="292"/>
      <c r="F288" s="292"/>
      <c r="G288" s="32"/>
      <c r="H288" s="32"/>
      <c r="J288" s="6"/>
      <c r="K288" s="6"/>
    </row>
    <row r="289" spans="1:11" s="8" customFormat="1" x14ac:dyDescent="0.3">
      <c r="A289" s="6"/>
      <c r="B289" s="6"/>
      <c r="C289" s="6"/>
      <c r="D289" s="6"/>
      <c r="E289" s="292"/>
      <c r="F289" s="292"/>
      <c r="G289" s="32"/>
      <c r="H289" s="32"/>
      <c r="J289" s="6"/>
      <c r="K289" s="6"/>
    </row>
    <row r="290" spans="1:11" s="8" customFormat="1" x14ac:dyDescent="0.3">
      <c r="A290" s="6"/>
      <c r="B290" s="6"/>
      <c r="C290" s="6"/>
      <c r="D290" s="6"/>
      <c r="E290" s="292"/>
      <c r="F290" s="292"/>
      <c r="G290" s="32"/>
      <c r="H290" s="32"/>
      <c r="J290" s="6"/>
      <c r="K290" s="6"/>
    </row>
    <row r="291" spans="1:11" s="8" customFormat="1" x14ac:dyDescent="0.3">
      <c r="A291" s="6"/>
      <c r="B291" s="6"/>
      <c r="C291" s="6"/>
      <c r="D291" s="6"/>
      <c r="E291" s="292"/>
      <c r="F291" s="292"/>
      <c r="G291" s="32"/>
      <c r="H291" s="32"/>
      <c r="J291" s="6"/>
      <c r="K291" s="6"/>
    </row>
    <row r="292" spans="1:11" s="8" customFormat="1" x14ac:dyDescent="0.3">
      <c r="A292" s="6"/>
      <c r="B292" s="6"/>
      <c r="C292" s="6"/>
      <c r="D292" s="6"/>
      <c r="E292" s="292"/>
      <c r="F292" s="292"/>
      <c r="G292" s="32"/>
      <c r="H292" s="32"/>
      <c r="J292" s="6"/>
      <c r="K292" s="6"/>
    </row>
    <row r="293" spans="1:11" s="8" customFormat="1" x14ac:dyDescent="0.3">
      <c r="A293" s="6"/>
      <c r="B293" s="6"/>
      <c r="C293" s="6"/>
      <c r="D293" s="6"/>
      <c r="E293" s="292"/>
      <c r="F293" s="292"/>
      <c r="G293" s="32"/>
      <c r="H293" s="32"/>
      <c r="J293" s="6"/>
      <c r="K293" s="6"/>
    </row>
    <row r="294" spans="1:11" s="8" customFormat="1" x14ac:dyDescent="0.3">
      <c r="A294" s="6"/>
      <c r="B294" s="6"/>
      <c r="C294" s="6"/>
      <c r="D294" s="6"/>
      <c r="E294" s="292"/>
      <c r="F294" s="292"/>
      <c r="G294" s="32"/>
      <c r="H294" s="32"/>
      <c r="J294" s="6"/>
      <c r="K294" s="6"/>
    </row>
    <row r="295" spans="1:11" s="8" customFormat="1" x14ac:dyDescent="0.3">
      <c r="A295" s="6"/>
      <c r="B295" s="6"/>
      <c r="C295" s="6"/>
      <c r="D295" s="6"/>
      <c r="E295" s="292"/>
      <c r="F295" s="292"/>
      <c r="G295" s="32"/>
      <c r="H295" s="32"/>
      <c r="J295" s="6"/>
      <c r="K295" s="6"/>
    </row>
    <row r="296" spans="1:11" s="8" customFormat="1" x14ac:dyDescent="0.3">
      <c r="A296" s="6"/>
      <c r="B296" s="6"/>
      <c r="C296" s="6"/>
      <c r="D296" s="6"/>
      <c r="E296" s="292"/>
      <c r="F296" s="292"/>
      <c r="G296" s="32"/>
      <c r="H296" s="32"/>
      <c r="J296" s="6"/>
      <c r="K296" s="6"/>
    </row>
    <row r="297" spans="1:11" s="8" customFormat="1" x14ac:dyDescent="0.3">
      <c r="A297" s="6"/>
      <c r="B297" s="6"/>
      <c r="C297" s="6"/>
      <c r="D297" s="6"/>
      <c r="E297" s="292"/>
      <c r="F297" s="292"/>
      <c r="G297" s="32"/>
      <c r="H297" s="32"/>
      <c r="J297" s="6"/>
      <c r="K297" s="6"/>
    </row>
    <row r="298" spans="1:11" s="8" customFormat="1" x14ac:dyDescent="0.3">
      <c r="A298" s="6"/>
      <c r="B298" s="6"/>
      <c r="C298" s="6"/>
      <c r="D298" s="6"/>
      <c r="E298" s="292"/>
      <c r="F298" s="292"/>
      <c r="G298" s="32"/>
      <c r="H298" s="32"/>
      <c r="J298" s="6"/>
      <c r="K298" s="6"/>
    </row>
    <row r="299" spans="1:11" s="8" customFormat="1" x14ac:dyDescent="0.3">
      <c r="A299" s="6"/>
      <c r="B299" s="6"/>
      <c r="C299" s="6"/>
      <c r="D299" s="6"/>
      <c r="E299" s="292"/>
      <c r="F299" s="292"/>
      <c r="G299" s="32"/>
      <c r="H299" s="32"/>
      <c r="J299" s="6"/>
      <c r="K299" s="6"/>
    </row>
    <row r="300" spans="1:11" s="8" customFormat="1" x14ac:dyDescent="0.3">
      <c r="A300" s="6"/>
      <c r="B300" s="6"/>
      <c r="C300" s="6"/>
      <c r="D300" s="6"/>
      <c r="E300" s="292"/>
      <c r="F300" s="292"/>
      <c r="G300" s="32"/>
      <c r="H300" s="32"/>
      <c r="J300" s="6"/>
      <c r="K300" s="6"/>
    </row>
    <row r="301" spans="1:11" s="8" customFormat="1" x14ac:dyDescent="0.3">
      <c r="A301" s="6"/>
      <c r="B301" s="6"/>
      <c r="C301" s="6"/>
      <c r="D301" s="6"/>
      <c r="E301" s="292"/>
      <c r="F301" s="292"/>
      <c r="G301" s="32"/>
      <c r="H301" s="32"/>
      <c r="J301" s="6"/>
      <c r="K301" s="6"/>
    </row>
    <row r="302" spans="1:11" s="8" customFormat="1" x14ac:dyDescent="0.3">
      <c r="A302" s="6"/>
      <c r="B302" s="6"/>
      <c r="C302" s="6"/>
      <c r="D302" s="6"/>
      <c r="E302" s="292"/>
      <c r="F302" s="292"/>
      <c r="G302" s="32"/>
      <c r="H302" s="32"/>
      <c r="J302" s="6"/>
      <c r="K302" s="6"/>
    </row>
    <row r="303" spans="1:11" s="8" customFormat="1" x14ac:dyDescent="0.3">
      <c r="A303" s="6"/>
      <c r="B303" s="6"/>
      <c r="C303" s="6"/>
      <c r="D303" s="6"/>
      <c r="E303" s="292"/>
      <c r="F303" s="292"/>
      <c r="G303" s="32"/>
      <c r="H303" s="32"/>
      <c r="J303" s="6"/>
      <c r="K303" s="6"/>
    </row>
    <row r="304" spans="1:11" s="8" customFormat="1" x14ac:dyDescent="0.3">
      <c r="A304" s="6"/>
      <c r="B304" s="6"/>
      <c r="C304" s="6"/>
      <c r="D304" s="6"/>
      <c r="E304" s="292"/>
      <c r="F304" s="292"/>
      <c r="G304" s="32"/>
      <c r="H304" s="32"/>
      <c r="J304" s="6"/>
      <c r="K304" s="6"/>
    </row>
    <row r="305" spans="1:11" s="8" customFormat="1" x14ac:dyDescent="0.3">
      <c r="A305" s="6"/>
      <c r="B305" s="6"/>
      <c r="C305" s="6"/>
      <c r="D305" s="6"/>
      <c r="E305" s="292"/>
      <c r="F305" s="292"/>
      <c r="G305" s="32"/>
      <c r="H305" s="32"/>
      <c r="J305" s="6"/>
      <c r="K305" s="6"/>
    </row>
    <row r="306" spans="1:11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  <c r="K356" s="6"/>
    </row>
    <row r="357" spans="1:11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  <c r="K357" s="6"/>
    </row>
    <row r="358" spans="1:11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  <c r="K358" s="6"/>
    </row>
    <row r="359" spans="1:11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  <c r="K359" s="6"/>
    </row>
    <row r="360" spans="1:11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  <c r="K360" s="6"/>
    </row>
    <row r="361" spans="1:11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  <c r="K361" s="6"/>
    </row>
    <row r="362" spans="1:11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  <c r="K362" s="6"/>
    </row>
    <row r="363" spans="1:11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  <c r="K363" s="6"/>
    </row>
    <row r="364" spans="1:11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</row>
    <row r="365" spans="1:11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</row>
    <row r="366" spans="1:11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</row>
    <row r="367" spans="1:11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</row>
    <row r="368" spans="1:11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</row>
    <row r="369" spans="1:11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</row>
    <row r="370" spans="1:11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</row>
    <row r="371" spans="1:11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</row>
    <row r="372" spans="1:11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</row>
    <row r="373" spans="1:11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</row>
    <row r="374" spans="1:11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</row>
    <row r="375" spans="1:11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</row>
    <row r="376" spans="1:11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</row>
    <row r="377" spans="1:11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</row>
    <row r="378" spans="1:11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</row>
    <row r="379" spans="1:11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</row>
    <row r="380" spans="1:11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</row>
    <row r="381" spans="1:11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</row>
    <row r="382" spans="1:11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</row>
    <row r="383" spans="1:11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</row>
    <row r="384" spans="1:11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</row>
    <row r="385" spans="1:11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</row>
    <row r="386" spans="1:11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</row>
    <row r="387" spans="1:11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</row>
    <row r="388" spans="1:11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</row>
    <row r="389" spans="1:11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</row>
    <row r="390" spans="1:11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</row>
    <row r="391" spans="1:11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</row>
    <row r="392" spans="1:11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</row>
    <row r="393" spans="1:11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</row>
    <row r="394" spans="1:11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</row>
    <row r="395" spans="1:11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</row>
    <row r="396" spans="1:11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</row>
    <row r="397" spans="1:11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</row>
    <row r="398" spans="1:11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</row>
    <row r="399" spans="1:11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</row>
    <row r="400" spans="1:11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</row>
    <row r="401" spans="1:11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</row>
    <row r="402" spans="1:11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</row>
    <row r="403" spans="1:11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  <c r="K403" s="6"/>
    </row>
    <row r="404" spans="1:11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  <c r="K404" s="6"/>
    </row>
    <row r="405" spans="1:11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  <c r="K405" s="6"/>
    </row>
    <row r="406" spans="1:11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  <c r="K406" s="6"/>
    </row>
  </sheetData>
  <mergeCells count="408">
    <mergeCell ref="G406:H406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G356:H356"/>
    <mergeCell ref="G357:H35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B76:D76"/>
    <mergeCell ref="E76:F76"/>
    <mergeCell ref="B77:D77"/>
    <mergeCell ref="E77:F77"/>
    <mergeCell ref="E78:F78"/>
    <mergeCell ref="E79:F79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7:G57"/>
    <mergeCell ref="B58:G58"/>
    <mergeCell ref="B59:D59"/>
    <mergeCell ref="E59:F59"/>
    <mergeCell ref="B60:D60"/>
    <mergeCell ref="E60:F60"/>
    <mergeCell ref="E53:F53"/>
    <mergeCell ref="G53:H53"/>
    <mergeCell ref="E55:F55"/>
    <mergeCell ref="G55:H55"/>
    <mergeCell ref="E56:F56"/>
    <mergeCell ref="G56:H56"/>
    <mergeCell ref="E47:F47"/>
    <mergeCell ref="G47:H47"/>
    <mergeCell ref="B48:G48"/>
    <mergeCell ref="B49:G49"/>
    <mergeCell ref="E52:F52"/>
    <mergeCell ref="G52:H52"/>
    <mergeCell ref="E43:F43"/>
    <mergeCell ref="G43:H43"/>
    <mergeCell ref="E44:F44"/>
    <mergeCell ref="G44:H44"/>
    <mergeCell ref="E46:F46"/>
    <mergeCell ref="G46:H46"/>
    <mergeCell ref="B38:G38"/>
    <mergeCell ref="B39:G39"/>
    <mergeCell ref="B40:D40"/>
    <mergeCell ref="E40:F40"/>
    <mergeCell ref="G40:H40"/>
    <mergeCell ref="E42:F42"/>
    <mergeCell ref="G42:H42"/>
    <mergeCell ref="B35:D35"/>
    <mergeCell ref="E35:F35"/>
    <mergeCell ref="G35:H35"/>
    <mergeCell ref="E36:F36"/>
    <mergeCell ref="G36:H36"/>
    <mergeCell ref="E37:F37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topLeftCell="A37" zoomScaleNormal="100" zoomScaleSheetLayoutView="100" workbookViewId="0">
      <selection activeCell="B40" sqref="B40:D40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5546875" style="6" customWidth="1"/>
    <col min="9" max="9" width="15.33203125" style="8" customWidth="1"/>
    <col min="10" max="10" width="9.6640625" style="6" customWidth="1"/>
    <col min="11" max="11" width="22.6640625" style="6" customWidth="1"/>
    <col min="12" max="12" width="15.109375" style="6" customWidth="1"/>
    <col min="13" max="19" width="9.6640625" style="6" customWidth="1"/>
    <col min="20" max="20" width="88" style="6" customWidth="1"/>
    <col min="21" max="21" width="9.6640625" style="6" customWidth="1"/>
    <col min="22" max="16384" width="9.6640625" style="6"/>
  </cols>
  <sheetData>
    <row r="1" spans="2:12" ht="6.75" customHeight="1" x14ac:dyDescent="0.3"/>
    <row r="2" spans="2:12" ht="15.6" x14ac:dyDescent="0.3">
      <c r="B2" s="309" t="s">
        <v>298</v>
      </c>
      <c r="C2" s="309"/>
      <c r="D2" s="309"/>
      <c r="E2" s="309"/>
      <c r="F2" s="309"/>
      <c r="G2" s="309"/>
      <c r="H2" s="309"/>
      <c r="I2" s="309"/>
    </row>
    <row r="3" spans="2:12" ht="13.5" hidden="1" customHeight="1" x14ac:dyDescent="0.3">
      <c r="B3" s="310" t="e">
        <f>UPPER(#REF!)</f>
        <v>#REF!</v>
      </c>
      <c r="C3" s="310"/>
      <c r="D3" s="310"/>
      <c r="E3" s="33"/>
      <c r="F3" s="33"/>
      <c r="G3" s="33"/>
      <c r="H3" s="33"/>
      <c r="I3" s="34"/>
    </row>
    <row r="4" spans="2:12" ht="12.75" customHeight="1" x14ac:dyDescent="0.3">
      <c r="B4" s="311" t="s">
        <v>49</v>
      </c>
      <c r="C4" s="311"/>
      <c r="D4" s="311"/>
      <c r="E4" s="147">
        <v>0.66666666666666663</v>
      </c>
      <c r="F4" s="312" t="s">
        <v>73</v>
      </c>
      <c r="G4" s="313"/>
      <c r="H4" s="148">
        <v>0.98958333333333337</v>
      </c>
      <c r="I4" s="149">
        <f ca="1">NOW()</f>
        <v>42658.501341782408</v>
      </c>
    </row>
    <row r="5" spans="2:12" ht="15.6" x14ac:dyDescent="0.3">
      <c r="B5" s="314" t="s">
        <v>82</v>
      </c>
      <c r="C5" s="314"/>
      <c r="D5" s="314"/>
      <c r="E5" s="315" t="s">
        <v>52</v>
      </c>
      <c r="F5" s="315"/>
      <c r="G5" s="315" t="s">
        <v>50</v>
      </c>
      <c r="H5" s="315"/>
      <c r="I5" s="50">
        <v>150</v>
      </c>
      <c r="J5" s="170"/>
      <c r="L5" s="8"/>
    </row>
    <row r="6" spans="2:12" ht="6.75" customHeight="1" x14ac:dyDescent="0.3">
      <c r="B6" s="150"/>
      <c r="C6" s="150"/>
      <c r="D6" s="150"/>
      <c r="E6" s="145"/>
      <c r="F6" s="145"/>
      <c r="G6" s="145"/>
      <c r="H6" s="145"/>
      <c r="I6" s="51"/>
      <c r="J6" s="11"/>
    </row>
    <row r="7" spans="2:12" ht="14.25" customHeight="1" x14ac:dyDescent="0.3">
      <c r="B7" s="151" t="s">
        <v>178</v>
      </c>
      <c r="C7" s="151"/>
      <c r="D7" s="151"/>
      <c r="E7" s="290">
        <v>3990000</v>
      </c>
      <c r="F7" s="290"/>
      <c r="G7" s="291">
        <v>1</v>
      </c>
      <c r="H7" s="291"/>
      <c r="I7" s="53">
        <f>E7*G7</f>
        <v>3990000</v>
      </c>
      <c r="J7" s="11"/>
    </row>
    <row r="8" spans="2:12" ht="35.25" customHeight="1" x14ac:dyDescent="0.3">
      <c r="B8" s="308" t="s">
        <v>421</v>
      </c>
      <c r="C8" s="308"/>
      <c r="D8" s="308"/>
      <c r="E8" s="291"/>
      <c r="F8" s="291"/>
      <c r="G8" s="291"/>
      <c r="H8" s="291"/>
      <c r="I8" s="144"/>
      <c r="J8" s="32"/>
    </row>
    <row r="9" spans="2:12" ht="14.25" customHeight="1" x14ac:dyDescent="0.3">
      <c r="B9" s="151" t="s">
        <v>111</v>
      </c>
      <c r="C9" s="151"/>
      <c r="D9" s="151"/>
      <c r="E9" s="290">
        <v>5800</v>
      </c>
      <c r="F9" s="290"/>
      <c r="G9" s="291"/>
      <c r="H9" s="291"/>
      <c r="I9" s="109"/>
      <c r="J9" s="32"/>
    </row>
    <row r="10" spans="2:12" ht="28.5" customHeight="1" x14ac:dyDescent="0.3">
      <c r="B10" s="307" t="s">
        <v>417</v>
      </c>
      <c r="C10" s="307"/>
      <c r="D10" s="307"/>
      <c r="E10" s="290">
        <v>3400</v>
      </c>
      <c r="F10" s="290"/>
      <c r="G10" s="291">
        <f>I5</f>
        <v>150</v>
      </c>
      <c r="H10" s="291"/>
      <c r="I10" s="143">
        <f>E10*G10</f>
        <v>510000</v>
      </c>
      <c r="J10" s="32"/>
    </row>
    <row r="11" spans="2:12" ht="14.25" customHeight="1" x14ac:dyDescent="0.3">
      <c r="B11" s="151" t="s">
        <v>277</v>
      </c>
      <c r="C11" s="151"/>
      <c r="D11" s="151"/>
      <c r="E11" s="290">
        <v>5800</v>
      </c>
      <c r="F11" s="290"/>
      <c r="G11" s="291">
        <f>+I5</f>
        <v>150</v>
      </c>
      <c r="H11" s="291"/>
      <c r="I11" s="143">
        <f>E11*G11</f>
        <v>870000</v>
      </c>
      <c r="J11" s="32"/>
    </row>
    <row r="12" spans="2:12" ht="14.25" customHeight="1" x14ac:dyDescent="0.3">
      <c r="B12" s="151" t="s">
        <v>112</v>
      </c>
      <c r="C12" s="151"/>
      <c r="D12" s="151"/>
      <c r="E12" s="290">
        <v>43900</v>
      </c>
      <c r="F12" s="290"/>
      <c r="G12" s="291">
        <f>I5-G13</f>
        <v>150</v>
      </c>
      <c r="H12" s="291"/>
      <c r="I12" s="143">
        <f>E12*G12</f>
        <v>6585000</v>
      </c>
      <c r="J12" s="32"/>
    </row>
    <row r="13" spans="2:12" x14ac:dyDescent="0.3">
      <c r="B13" s="151" t="s">
        <v>71</v>
      </c>
      <c r="C13" s="151"/>
      <c r="D13" s="151"/>
      <c r="E13" s="290">
        <v>22000</v>
      </c>
      <c r="F13" s="290"/>
      <c r="G13" s="291"/>
      <c r="H13" s="291"/>
      <c r="I13" s="53"/>
      <c r="J13" s="32"/>
    </row>
    <row r="14" spans="2:12" x14ac:dyDescent="0.3">
      <c r="B14" s="151" t="s">
        <v>113</v>
      </c>
      <c r="C14" s="151"/>
      <c r="D14" s="151"/>
      <c r="E14" s="290">
        <v>5800</v>
      </c>
      <c r="F14" s="290"/>
      <c r="G14" s="291"/>
      <c r="H14" s="291"/>
      <c r="I14" s="53"/>
      <c r="J14" s="32"/>
    </row>
    <row r="15" spans="2:12" x14ac:dyDescent="0.3">
      <c r="B15" s="152"/>
      <c r="C15" s="152"/>
      <c r="D15" s="152"/>
      <c r="E15" s="290"/>
      <c r="F15" s="290"/>
      <c r="G15" s="291"/>
      <c r="H15" s="291"/>
      <c r="I15" s="53"/>
      <c r="J15" s="32"/>
    </row>
    <row r="16" spans="2:12" ht="17.100000000000001" customHeight="1" x14ac:dyDescent="0.3">
      <c r="B16" s="305" t="s">
        <v>283</v>
      </c>
      <c r="C16" s="305"/>
      <c r="D16" s="305"/>
      <c r="E16" s="290"/>
      <c r="F16" s="290"/>
      <c r="G16" s="291"/>
      <c r="H16" s="291"/>
      <c r="I16" s="53"/>
      <c r="J16" s="32"/>
    </row>
    <row r="17" spans="1:10" ht="17.100000000000001" customHeight="1" x14ac:dyDescent="0.3">
      <c r="B17" s="306" t="s">
        <v>415</v>
      </c>
      <c r="C17" s="306"/>
      <c r="D17" s="306"/>
      <c r="E17" s="143"/>
      <c r="F17" s="143"/>
      <c r="G17" s="144"/>
      <c r="H17" s="144"/>
      <c r="I17" s="53"/>
      <c r="J17" s="32"/>
    </row>
    <row r="18" spans="1:10" ht="17.100000000000001" customHeight="1" x14ac:dyDescent="0.3">
      <c r="B18" s="153" t="s">
        <v>291</v>
      </c>
      <c r="C18" s="153"/>
      <c r="D18" s="153"/>
      <c r="E18" s="290">
        <v>52400</v>
      </c>
      <c r="F18" s="290"/>
      <c r="G18" s="291">
        <f>ROUNDUP(((G12*1)/10),0)+1</f>
        <v>16</v>
      </c>
      <c r="H18" s="291"/>
      <c r="I18" s="53">
        <f>G18*E18</f>
        <v>838400</v>
      </c>
      <c r="J18" s="32"/>
    </row>
    <row r="19" spans="1:10" ht="17.100000000000001" customHeight="1" x14ac:dyDescent="0.3">
      <c r="B19" s="154" t="s">
        <v>418</v>
      </c>
      <c r="C19" s="155"/>
      <c r="D19" s="156"/>
      <c r="E19" s="290">
        <v>49900</v>
      </c>
      <c r="F19" s="290"/>
      <c r="G19" s="291">
        <f>ROUNDUP(((G12*1)/8),0)</f>
        <v>19</v>
      </c>
      <c r="H19" s="291"/>
      <c r="I19" s="53">
        <f>G19*E19</f>
        <v>948100</v>
      </c>
      <c r="J19" s="32"/>
    </row>
    <row r="20" spans="1:10" ht="17.100000000000001" customHeight="1" x14ac:dyDescent="0.3">
      <c r="B20" s="154" t="s">
        <v>79</v>
      </c>
      <c r="C20" s="153"/>
      <c r="D20" s="153"/>
      <c r="E20" s="316">
        <f>114000*0.9</f>
        <v>102600</v>
      </c>
      <c r="F20" s="316"/>
      <c r="G20" s="291">
        <f>ROUNDUP(((G12*4)*85%/18),0)</f>
        <v>29</v>
      </c>
      <c r="H20" s="291"/>
      <c r="I20" s="53">
        <f>E20*G20</f>
        <v>2975400</v>
      </c>
      <c r="J20" s="32"/>
    </row>
    <row r="21" spans="1:10" ht="17.100000000000001" customHeight="1" x14ac:dyDescent="0.3">
      <c r="B21" s="154" t="s">
        <v>114</v>
      </c>
      <c r="C21" s="153"/>
      <c r="D21" s="153"/>
      <c r="E21" s="316">
        <f>95000*0.9</f>
        <v>85500</v>
      </c>
      <c r="F21" s="316"/>
      <c r="G21" s="291">
        <f>ROUNDUP(((G12*4)*15%/18),0)</f>
        <v>5</v>
      </c>
      <c r="H21" s="291"/>
      <c r="I21" s="53">
        <f>E21*G21</f>
        <v>427500</v>
      </c>
      <c r="J21" s="32"/>
    </row>
    <row r="22" spans="1:10" x14ac:dyDescent="0.3">
      <c r="B22" s="304" t="s">
        <v>76</v>
      </c>
      <c r="C22" s="304"/>
      <c r="D22" s="304"/>
      <c r="E22" s="290">
        <v>11500</v>
      </c>
      <c r="F22" s="290"/>
      <c r="G22" s="291">
        <f>+I5</f>
        <v>150</v>
      </c>
      <c r="H22" s="291"/>
      <c r="I22" s="53">
        <f>G22*E22</f>
        <v>1725000</v>
      </c>
      <c r="J22" s="32"/>
    </row>
    <row r="23" spans="1:10" x14ac:dyDescent="0.3">
      <c r="B23" s="157" t="s">
        <v>2</v>
      </c>
      <c r="C23" s="157"/>
      <c r="D23" s="157"/>
      <c r="E23" s="291" t="s">
        <v>51</v>
      </c>
      <c r="F23" s="291"/>
      <c r="G23" s="291" t="s">
        <v>51</v>
      </c>
      <c r="H23" s="291"/>
      <c r="I23" s="144" t="s">
        <v>51</v>
      </c>
      <c r="J23" s="32"/>
    </row>
    <row r="24" spans="1:10" x14ac:dyDescent="0.3">
      <c r="B24" s="153" t="s">
        <v>70</v>
      </c>
      <c r="C24" s="153"/>
      <c r="D24" s="153"/>
      <c r="E24" s="290">
        <v>100000</v>
      </c>
      <c r="F24" s="290"/>
      <c r="G24" s="291">
        <f>IF(I5&lt;80,8,ROUND((I5*10%),0))+2</f>
        <v>17</v>
      </c>
      <c r="H24" s="291"/>
      <c r="I24" s="53">
        <f>G24*E24</f>
        <v>1700000</v>
      </c>
      <c r="J24" s="32"/>
    </row>
    <row r="25" spans="1:10" ht="15" thickBot="1" x14ac:dyDescent="0.35">
      <c r="B25" s="299" t="s">
        <v>116</v>
      </c>
      <c r="C25" s="299"/>
      <c r="D25" s="299"/>
      <c r="E25" s="299"/>
      <c r="F25" s="299"/>
      <c r="G25" s="299"/>
      <c r="H25" s="158"/>
      <c r="I25" s="159">
        <f>SUM(I7:I24)</f>
        <v>20569400</v>
      </c>
      <c r="J25" s="32"/>
    </row>
    <row r="26" spans="1:10" ht="7.5" customHeight="1" thickTop="1" x14ac:dyDescent="0.3">
      <c r="B26" s="160"/>
      <c r="C26" s="160"/>
      <c r="D26" s="160"/>
      <c r="E26" s="53"/>
      <c r="F26" s="53"/>
      <c r="G26" s="158"/>
      <c r="H26" s="158"/>
      <c r="I26" s="161"/>
      <c r="J26" s="32"/>
    </row>
    <row r="27" spans="1:10" x14ac:dyDescent="0.3">
      <c r="B27" s="302" t="s">
        <v>3</v>
      </c>
      <c r="C27" s="302"/>
      <c r="D27" s="302"/>
      <c r="E27" s="302"/>
      <c r="F27" s="302"/>
      <c r="G27" s="302"/>
      <c r="H27" s="302"/>
      <c r="I27" s="302"/>
      <c r="J27" s="32"/>
    </row>
    <row r="28" spans="1:10" ht="4.5" customHeight="1" x14ac:dyDescent="0.3">
      <c r="B28" s="145"/>
      <c r="C28" s="145"/>
      <c r="D28" s="145"/>
      <c r="E28" s="145"/>
      <c r="F28" s="145"/>
      <c r="G28" s="145"/>
      <c r="H28" s="145"/>
      <c r="I28" s="51"/>
      <c r="J28" s="32"/>
    </row>
    <row r="29" spans="1:10" ht="2.25" customHeight="1" x14ac:dyDescent="0.3">
      <c r="B29" s="162"/>
      <c r="C29" s="162"/>
      <c r="D29" s="162"/>
      <c r="E29" s="162"/>
      <c r="F29" s="162"/>
      <c r="G29" s="162"/>
      <c r="H29" s="162"/>
      <c r="I29" s="163"/>
      <c r="J29" s="32"/>
    </row>
    <row r="30" spans="1:10" ht="5.25" customHeight="1" x14ac:dyDescent="0.3">
      <c r="A30" s="19"/>
      <c r="B30" s="164"/>
      <c r="C30" s="164"/>
      <c r="D30" s="164"/>
      <c r="E30" s="164"/>
      <c r="F30" s="164"/>
      <c r="G30" s="164"/>
      <c r="H30" s="164"/>
      <c r="I30" s="165"/>
    </row>
    <row r="31" spans="1:10" x14ac:dyDescent="0.3">
      <c r="A31" s="19"/>
      <c r="B31" s="155"/>
      <c r="C31" s="303" t="s">
        <v>117</v>
      </c>
      <c r="D31" s="303"/>
      <c r="E31" s="166" t="s">
        <v>52</v>
      </c>
      <c r="F31" s="167"/>
      <c r="G31" s="167"/>
      <c r="H31" s="166" t="s">
        <v>0</v>
      </c>
      <c r="I31" s="166" t="s">
        <v>4</v>
      </c>
    </row>
    <row r="32" spans="1:10" ht="15" customHeight="1" x14ac:dyDescent="0.3">
      <c r="B32" s="301" t="s">
        <v>416</v>
      </c>
      <c r="C32" s="301"/>
      <c r="D32" s="301"/>
      <c r="E32" s="290">
        <v>1900000</v>
      </c>
      <c r="F32" s="290"/>
      <c r="G32" s="291">
        <v>1</v>
      </c>
      <c r="H32" s="291"/>
      <c r="I32" s="53">
        <f>G32*E32</f>
        <v>1900000</v>
      </c>
      <c r="J32" s="32"/>
    </row>
    <row r="33" spans="1:10" ht="15" customHeight="1" x14ac:dyDescent="0.3">
      <c r="B33" s="301" t="s">
        <v>419</v>
      </c>
      <c r="C33" s="301"/>
      <c r="D33" s="301"/>
      <c r="E33" s="290">
        <v>1880000</v>
      </c>
      <c r="F33" s="290"/>
      <c r="G33" s="291">
        <v>1</v>
      </c>
      <c r="H33" s="291"/>
      <c r="I33" s="53">
        <f>E33*G33</f>
        <v>1880000</v>
      </c>
      <c r="J33" s="32"/>
    </row>
    <row r="34" spans="1:10" ht="15.75" customHeight="1" x14ac:dyDescent="0.3">
      <c r="A34" s="21"/>
      <c r="B34" s="301" t="s">
        <v>179</v>
      </c>
      <c r="C34" s="301"/>
      <c r="D34" s="301"/>
      <c r="E34" s="290">
        <v>700000</v>
      </c>
      <c r="F34" s="290">
        <v>65000</v>
      </c>
      <c r="G34" s="291">
        <v>1</v>
      </c>
      <c r="H34" s="291"/>
      <c r="I34" s="53">
        <f>E34*G34</f>
        <v>700000</v>
      </c>
    </row>
    <row r="35" spans="1:10" ht="15.75" customHeight="1" x14ac:dyDescent="0.3">
      <c r="A35" s="21"/>
      <c r="B35" s="301" t="s">
        <v>180</v>
      </c>
      <c r="C35" s="301"/>
      <c r="D35" s="301"/>
      <c r="E35" s="290">
        <v>670000</v>
      </c>
      <c r="F35" s="290">
        <v>65000</v>
      </c>
      <c r="G35" s="291">
        <v>1</v>
      </c>
      <c r="H35" s="291"/>
      <c r="I35" s="53">
        <f>E35*G35</f>
        <v>670000</v>
      </c>
    </row>
    <row r="36" spans="1:10" ht="15.75" customHeight="1" x14ac:dyDescent="0.3">
      <c r="A36" s="21"/>
      <c r="B36" s="154" t="s">
        <v>128</v>
      </c>
      <c r="C36" s="154"/>
      <c r="D36" s="155"/>
      <c r="E36" s="290">
        <v>650000</v>
      </c>
      <c r="F36" s="290"/>
      <c r="G36" s="291">
        <v>1</v>
      </c>
      <c r="H36" s="291"/>
      <c r="I36" s="53">
        <f>E36*G36</f>
        <v>650000</v>
      </c>
    </row>
    <row r="37" spans="1:10" ht="15.75" customHeight="1" x14ac:dyDescent="0.3">
      <c r="A37" s="21"/>
      <c r="B37" s="154" t="s">
        <v>267</v>
      </c>
      <c r="C37" s="154"/>
      <c r="D37" s="154"/>
      <c r="E37" s="290">
        <v>200000</v>
      </c>
      <c r="F37" s="290">
        <v>160000</v>
      </c>
      <c r="G37" s="144"/>
      <c r="H37" s="168">
        <v>3</v>
      </c>
      <c r="I37" s="53">
        <f>E37*H37</f>
        <v>600000</v>
      </c>
      <c r="J37" s="53"/>
    </row>
    <row r="38" spans="1:10" ht="15" thickBot="1" x14ac:dyDescent="0.35">
      <c r="A38" s="21"/>
      <c r="B38" s="299" t="s">
        <v>72</v>
      </c>
      <c r="C38" s="299"/>
      <c r="D38" s="299"/>
      <c r="E38" s="299"/>
      <c r="F38" s="299"/>
      <c r="G38" s="299"/>
      <c r="H38" s="158"/>
      <c r="I38" s="159">
        <f>+SUM(I32:I37)</f>
        <v>6400000</v>
      </c>
    </row>
    <row r="39" spans="1:10" ht="15.6" thickTop="1" thickBot="1" x14ac:dyDescent="0.35">
      <c r="A39" s="21"/>
      <c r="B39" s="299" t="s">
        <v>126</v>
      </c>
      <c r="C39" s="299"/>
      <c r="D39" s="299"/>
      <c r="E39" s="299"/>
      <c r="F39" s="299"/>
      <c r="G39" s="299"/>
      <c r="H39" s="158"/>
      <c r="I39" s="159">
        <f>+I38+I25</f>
        <v>26969400</v>
      </c>
    </row>
    <row r="40" spans="1:10" ht="15" thickTop="1" x14ac:dyDescent="0.3">
      <c r="A40" s="21"/>
      <c r="B40" s="300"/>
      <c r="C40" s="300"/>
      <c r="D40" s="300"/>
      <c r="E40" s="290"/>
      <c r="F40" s="290"/>
      <c r="G40" s="291"/>
      <c r="H40" s="291"/>
      <c r="I40" s="53"/>
    </row>
    <row r="41" spans="1:10" ht="15.6" x14ac:dyDescent="0.3">
      <c r="A41" s="21"/>
      <c r="B41" s="244" t="s">
        <v>294</v>
      </c>
      <c r="C41" s="244"/>
      <c r="D41" s="244"/>
      <c r="E41" s="242"/>
      <c r="F41" s="242"/>
      <c r="G41" s="245"/>
      <c r="H41" s="245"/>
      <c r="I41" s="246"/>
    </row>
    <row r="42" spans="1:10" x14ac:dyDescent="0.3">
      <c r="A42" s="21"/>
      <c r="B42" s="247" t="s">
        <v>184</v>
      </c>
      <c r="C42" s="247"/>
      <c r="D42" s="247"/>
      <c r="E42" s="318"/>
      <c r="F42" s="318"/>
      <c r="G42" s="318">
        <v>0.3</v>
      </c>
      <c r="H42" s="318"/>
      <c r="I42" s="248">
        <f>+I7*G42</f>
        <v>1197000</v>
      </c>
    </row>
    <row r="43" spans="1:10" x14ac:dyDescent="0.3">
      <c r="A43" s="21"/>
      <c r="B43" s="249" t="s">
        <v>185</v>
      </c>
      <c r="C43" s="249"/>
      <c r="D43" s="249"/>
      <c r="E43" s="318"/>
      <c r="F43" s="318"/>
      <c r="G43" s="318">
        <v>1</v>
      </c>
      <c r="H43" s="318"/>
      <c r="I43" s="248">
        <f>+I9</f>
        <v>0</v>
      </c>
    </row>
    <row r="44" spans="1:10" x14ac:dyDescent="0.3">
      <c r="A44" s="21"/>
      <c r="B44" s="247" t="s">
        <v>274</v>
      </c>
      <c r="C44" s="247"/>
      <c r="D44" s="247"/>
      <c r="E44" s="318"/>
      <c r="F44" s="318"/>
      <c r="G44" s="318">
        <v>0.3</v>
      </c>
      <c r="H44" s="318"/>
      <c r="I44" s="248">
        <f>+I34*G44</f>
        <v>210000</v>
      </c>
    </row>
    <row r="45" spans="1:10" x14ac:dyDescent="0.3">
      <c r="A45" s="21"/>
      <c r="B45" s="247" t="s">
        <v>275</v>
      </c>
      <c r="C45" s="249"/>
      <c r="D45" s="249"/>
      <c r="E45" s="250"/>
      <c r="F45" s="250"/>
      <c r="G45" s="250"/>
      <c r="H45" s="250">
        <v>0.2</v>
      </c>
      <c r="I45" s="248">
        <f>+I35*H45</f>
        <v>134000</v>
      </c>
    </row>
    <row r="46" spans="1:10" x14ac:dyDescent="0.3">
      <c r="A46" s="21"/>
      <c r="B46" s="249" t="s">
        <v>186</v>
      </c>
      <c r="C46" s="249"/>
      <c r="D46" s="249"/>
      <c r="E46" s="318"/>
      <c r="F46" s="318"/>
      <c r="G46" s="318">
        <v>1</v>
      </c>
      <c r="H46" s="318"/>
      <c r="I46" s="246">
        <f>+I14</f>
        <v>0</v>
      </c>
    </row>
    <row r="47" spans="1:10" x14ac:dyDescent="0.3">
      <c r="A47" s="21"/>
      <c r="B47" s="249" t="s">
        <v>187</v>
      </c>
      <c r="C47" s="249"/>
      <c r="D47" s="249"/>
      <c r="E47" s="319"/>
      <c r="F47" s="319"/>
      <c r="G47" s="318">
        <v>0.6</v>
      </c>
      <c r="H47" s="318"/>
      <c r="I47" s="246">
        <f>+G47*I33</f>
        <v>1128000</v>
      </c>
    </row>
    <row r="48" spans="1:10" ht="15" thickBot="1" x14ac:dyDescent="0.35">
      <c r="A48" s="21"/>
      <c r="B48" s="320" t="s">
        <v>182</v>
      </c>
      <c r="C48" s="320"/>
      <c r="D48" s="320"/>
      <c r="E48" s="320"/>
      <c r="F48" s="320"/>
      <c r="G48" s="320"/>
      <c r="H48" s="251"/>
      <c r="I48" s="252">
        <f>+SUM(I42:I47)</f>
        <v>2669000</v>
      </c>
    </row>
    <row r="49" spans="1:9" ht="15.6" thickTop="1" thickBot="1" x14ac:dyDescent="0.35">
      <c r="A49" s="21"/>
      <c r="B49" s="320" t="s">
        <v>183</v>
      </c>
      <c r="C49" s="320"/>
      <c r="D49" s="320"/>
      <c r="E49" s="320"/>
      <c r="F49" s="320"/>
      <c r="G49" s="320"/>
      <c r="H49" s="251"/>
      <c r="I49" s="252">
        <f>+I39-I48</f>
        <v>24300400</v>
      </c>
    </row>
    <row r="50" spans="1:9" ht="15" thickTop="1" x14ac:dyDescent="0.3">
      <c r="A50" s="21"/>
      <c r="B50" s="230"/>
      <c r="C50" s="230"/>
      <c r="D50" s="230"/>
      <c r="E50" s="231"/>
      <c r="F50" s="231"/>
      <c r="G50" s="232"/>
      <c r="H50" s="232"/>
      <c r="I50" s="53"/>
    </row>
    <row r="51" spans="1:9" ht="15.6" x14ac:dyDescent="0.3">
      <c r="A51" s="21"/>
      <c r="B51" s="253" t="s">
        <v>411</v>
      </c>
      <c r="C51" s="253"/>
      <c r="D51" s="253"/>
      <c r="E51" s="254"/>
      <c r="F51" s="254"/>
      <c r="G51" s="255"/>
      <c r="H51" s="255"/>
      <c r="I51" s="256"/>
    </row>
    <row r="52" spans="1:9" x14ac:dyDescent="0.3">
      <c r="A52" s="21"/>
      <c r="B52" s="257" t="s">
        <v>184</v>
      </c>
      <c r="C52" s="257"/>
      <c r="D52" s="257"/>
      <c r="E52" s="321"/>
      <c r="F52" s="321"/>
      <c r="G52" s="321">
        <v>0.4</v>
      </c>
      <c r="H52" s="321"/>
      <c r="I52" s="258">
        <f>+I7*G52</f>
        <v>1596000</v>
      </c>
    </row>
    <row r="53" spans="1:9" x14ac:dyDescent="0.3">
      <c r="A53" s="21"/>
      <c r="B53" s="257" t="s">
        <v>274</v>
      </c>
      <c r="C53" s="257"/>
      <c r="D53" s="257"/>
      <c r="E53" s="321"/>
      <c r="F53" s="321"/>
      <c r="G53" s="321">
        <v>0.3</v>
      </c>
      <c r="H53" s="321"/>
      <c r="I53" s="258">
        <f>+I34*G53</f>
        <v>210000</v>
      </c>
    </row>
    <row r="54" spans="1:9" x14ac:dyDescent="0.3">
      <c r="A54" s="21"/>
      <c r="B54" s="257" t="s">
        <v>275</v>
      </c>
      <c r="C54" s="259"/>
      <c r="D54" s="259"/>
      <c r="E54" s="260"/>
      <c r="F54" s="260"/>
      <c r="G54" s="260"/>
      <c r="H54" s="260">
        <v>0.25</v>
      </c>
      <c r="I54" s="258">
        <f>+I35*H54</f>
        <v>167500</v>
      </c>
    </row>
    <row r="55" spans="1:9" x14ac:dyDescent="0.3">
      <c r="A55" s="21"/>
      <c r="B55" s="259" t="s">
        <v>186</v>
      </c>
      <c r="C55" s="259"/>
      <c r="D55" s="259"/>
      <c r="E55" s="321"/>
      <c r="F55" s="321"/>
      <c r="G55" s="321">
        <v>1</v>
      </c>
      <c r="H55" s="321"/>
      <c r="I55" s="256">
        <f>+I14</f>
        <v>0</v>
      </c>
    </row>
    <row r="56" spans="1:9" x14ac:dyDescent="0.3">
      <c r="A56" s="21"/>
      <c r="B56" s="259" t="s">
        <v>187</v>
      </c>
      <c r="C56" s="259"/>
      <c r="D56" s="259"/>
      <c r="E56" s="322"/>
      <c r="F56" s="322"/>
      <c r="G56" s="321">
        <v>1</v>
      </c>
      <c r="H56" s="321"/>
      <c r="I56" s="256">
        <f>+I33</f>
        <v>1880000</v>
      </c>
    </row>
    <row r="57" spans="1:9" ht="15" thickBot="1" x14ac:dyDescent="0.35">
      <c r="A57" s="21"/>
      <c r="B57" s="317" t="s">
        <v>182</v>
      </c>
      <c r="C57" s="317"/>
      <c r="D57" s="317"/>
      <c r="E57" s="317"/>
      <c r="F57" s="317"/>
      <c r="G57" s="317"/>
      <c r="H57" s="261"/>
      <c r="I57" s="262">
        <f>+SUM(I52:I56)</f>
        <v>3853500</v>
      </c>
    </row>
    <row r="58" spans="1:9" ht="15.6" thickTop="1" thickBot="1" x14ac:dyDescent="0.35">
      <c r="A58" s="21"/>
      <c r="B58" s="317" t="s">
        <v>183</v>
      </c>
      <c r="C58" s="317"/>
      <c r="D58" s="317"/>
      <c r="E58" s="317"/>
      <c r="F58" s="317"/>
      <c r="G58" s="317"/>
      <c r="H58" s="261"/>
      <c r="I58" s="262">
        <f>+I39-I57</f>
        <v>23115900</v>
      </c>
    </row>
    <row r="59" spans="1:9" ht="15" thickTop="1" x14ac:dyDescent="0.3">
      <c r="A59" s="21"/>
      <c r="B59" s="293" t="str">
        <f>IF($A59&gt;0,VLOOKUP($A59,[2]ADICIONALES!$A$1:$C$200,2,FALSE),"")</f>
        <v/>
      </c>
      <c r="C59" s="293"/>
      <c r="D59" s="293"/>
      <c r="E59" s="294" t="str">
        <f>IF($A59&gt;0,VLOOKUP($A59,[2]ADICIONALES!$A$1:$C$200,3,FALSE),"")</f>
        <v/>
      </c>
      <c r="F59" s="294"/>
      <c r="G59" s="32"/>
      <c r="H59" s="105"/>
      <c r="I59" s="22" t="str">
        <f t="shared" ref="I59:I76" si="0">IF($H59&gt;0,E59*H59,"")</f>
        <v/>
      </c>
    </row>
    <row r="60" spans="1:9" x14ac:dyDescent="0.3">
      <c r="A60" s="21"/>
      <c r="B60" s="293" t="str">
        <f>IF($A60&gt;0,VLOOKUP($A60,[2]ADICIONALES!$A$1:$C$200,2,FALSE),"")</f>
        <v/>
      </c>
      <c r="C60" s="293"/>
      <c r="D60" s="293"/>
      <c r="E60" s="294" t="str">
        <f>IF($A60&gt;0,VLOOKUP($A60,[2]ADICIONALES!$A$1:$C$200,3,FALSE),"")</f>
        <v/>
      </c>
      <c r="F60" s="294"/>
      <c r="G60" s="32"/>
      <c r="H60" s="105"/>
      <c r="I60" s="22" t="str">
        <f t="shared" si="0"/>
        <v/>
      </c>
    </row>
    <row r="61" spans="1:9" x14ac:dyDescent="0.3">
      <c r="A61" s="21"/>
      <c r="B61" s="293" t="str">
        <f>IF($A61&gt;0,VLOOKUP($A61,[2]ADICIONALES!$A$1:$C$200,2,FALSE),"")</f>
        <v/>
      </c>
      <c r="C61" s="293"/>
      <c r="D61" s="293"/>
      <c r="E61" s="294" t="str">
        <f>IF($A61&gt;0,VLOOKUP($A61,[2]ADICIONALES!$A$1:$C$200,3,FALSE),"")</f>
        <v/>
      </c>
      <c r="F61" s="294"/>
      <c r="G61" s="32"/>
      <c r="H61" s="105"/>
      <c r="I61" s="22" t="str">
        <f t="shared" si="0"/>
        <v/>
      </c>
    </row>
    <row r="62" spans="1:9" x14ac:dyDescent="0.3">
      <c r="A62" s="21"/>
      <c r="B62" s="293" t="str">
        <f>IF($A62&gt;0,VLOOKUP($A62,[2]ADICIONALES!$A$1:$C$200,2,FALSE),"")</f>
        <v/>
      </c>
      <c r="C62" s="293"/>
      <c r="D62" s="293"/>
      <c r="E62" s="294" t="str">
        <f>IF($A62&gt;0,VLOOKUP($A62,[2]ADICIONALES!$A$1:$C$200,3,FALSE),"")</f>
        <v/>
      </c>
      <c r="F62" s="294"/>
      <c r="G62" s="32"/>
      <c r="H62" s="105"/>
      <c r="I62" s="22" t="str">
        <f t="shared" si="0"/>
        <v/>
      </c>
    </row>
    <row r="63" spans="1:9" x14ac:dyDescent="0.3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05"/>
      <c r="I63" s="22" t="str">
        <f t="shared" si="0"/>
        <v/>
      </c>
    </row>
    <row r="64" spans="1:9" x14ac:dyDescent="0.3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05"/>
      <c r="I64" s="22" t="str">
        <f t="shared" si="0"/>
        <v/>
      </c>
    </row>
    <row r="65" spans="1:10" x14ac:dyDescent="0.3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05"/>
      <c r="I65" s="22" t="str">
        <f t="shared" si="0"/>
        <v/>
      </c>
    </row>
    <row r="66" spans="1:10" x14ac:dyDescent="0.3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05"/>
      <c r="I66" s="22" t="str">
        <f t="shared" si="0"/>
        <v/>
      </c>
    </row>
    <row r="67" spans="1:10" x14ac:dyDescent="0.3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05"/>
      <c r="I67" s="22" t="str">
        <f t="shared" si="0"/>
        <v/>
      </c>
    </row>
    <row r="68" spans="1:10" x14ac:dyDescent="0.3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05"/>
      <c r="I68" s="22" t="str">
        <f t="shared" si="0"/>
        <v/>
      </c>
    </row>
    <row r="69" spans="1:10" x14ac:dyDescent="0.3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05"/>
      <c r="I69" s="22" t="str">
        <f t="shared" si="0"/>
        <v/>
      </c>
    </row>
    <row r="70" spans="1:10" x14ac:dyDescent="0.3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05"/>
      <c r="I70" s="22" t="str">
        <f t="shared" si="0"/>
        <v/>
      </c>
    </row>
    <row r="71" spans="1:10" x14ac:dyDescent="0.3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05"/>
      <c r="I71" s="22" t="str">
        <f t="shared" si="0"/>
        <v/>
      </c>
    </row>
    <row r="72" spans="1:10" x14ac:dyDescent="0.3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05"/>
      <c r="I72" s="22" t="str">
        <f t="shared" si="0"/>
        <v/>
      </c>
    </row>
    <row r="73" spans="1:10" x14ac:dyDescent="0.3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105"/>
      <c r="I73" s="22" t="str">
        <f t="shared" si="0"/>
        <v/>
      </c>
    </row>
    <row r="74" spans="1:10" x14ac:dyDescent="0.3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105"/>
      <c r="I74" s="22" t="str">
        <f t="shared" si="0"/>
        <v/>
      </c>
    </row>
    <row r="75" spans="1:10" x14ac:dyDescent="0.3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105"/>
      <c r="I75" s="22" t="str">
        <f t="shared" si="0"/>
        <v/>
      </c>
    </row>
    <row r="76" spans="1:10" x14ac:dyDescent="0.3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105"/>
      <c r="I76" s="22" t="str">
        <f t="shared" si="0"/>
        <v/>
      </c>
    </row>
    <row r="77" spans="1:10" s="25" customFormat="1" x14ac:dyDescent="0.3">
      <c r="A77" s="21"/>
      <c r="B77" s="293" t="str">
        <f>IF($A77&gt;0,VLOOKUP($A77,[2]ADICIONALES!$A$1:$C$200,2,FALSE),"")</f>
        <v/>
      </c>
      <c r="C77" s="293"/>
      <c r="D77" s="293"/>
      <c r="E77" s="295"/>
      <c r="F77" s="295"/>
      <c r="G77" s="23"/>
      <c r="H77" s="105"/>
      <c r="I77" s="24"/>
    </row>
    <row r="78" spans="1:10" x14ac:dyDescent="0.3">
      <c r="E78" s="292"/>
      <c r="F78" s="292"/>
      <c r="G78" s="32"/>
      <c r="H78" s="105"/>
    </row>
    <row r="79" spans="1:10" s="8" customFormat="1" x14ac:dyDescent="0.3">
      <c r="A79" s="6"/>
      <c r="B79" s="6"/>
      <c r="C79" s="6"/>
      <c r="D79" s="6"/>
      <c r="E79" s="292"/>
      <c r="F79" s="292"/>
      <c r="G79" s="32"/>
      <c r="H79" s="105"/>
      <c r="J79" s="6"/>
    </row>
    <row r="80" spans="1:10" s="8" customFormat="1" x14ac:dyDescent="0.3">
      <c r="A80" s="6"/>
      <c r="B80" s="6"/>
      <c r="C80" s="6"/>
      <c r="D80" s="6"/>
      <c r="E80" s="292"/>
      <c r="F80" s="292"/>
      <c r="G80" s="32"/>
      <c r="H80" s="105"/>
      <c r="J80" s="6"/>
    </row>
    <row r="81" spans="1:10" s="8" customFormat="1" x14ac:dyDescent="0.3">
      <c r="A81" s="6"/>
      <c r="B81" s="6"/>
      <c r="C81" s="6"/>
      <c r="D81" s="6"/>
      <c r="E81" s="292"/>
      <c r="F81" s="292"/>
      <c r="G81" s="32"/>
      <c r="H81" s="105"/>
      <c r="J81" s="6"/>
    </row>
    <row r="82" spans="1:10" s="8" customFormat="1" x14ac:dyDescent="0.3">
      <c r="A82" s="6"/>
      <c r="B82" s="6"/>
      <c r="C82" s="6"/>
      <c r="D82" s="6"/>
      <c r="E82" s="292"/>
      <c r="F82" s="292"/>
      <c r="G82" s="32"/>
      <c r="H82" s="105"/>
      <c r="J82" s="6"/>
    </row>
    <row r="83" spans="1:10" s="8" customFormat="1" x14ac:dyDescent="0.3">
      <c r="A83" s="6"/>
      <c r="B83" s="6"/>
      <c r="C83" s="6"/>
      <c r="D83" s="6"/>
      <c r="E83" s="292"/>
      <c r="F83" s="292"/>
      <c r="G83" s="32"/>
      <c r="H83" s="105"/>
      <c r="J83" s="6"/>
    </row>
    <row r="84" spans="1:10" s="8" customFormat="1" x14ac:dyDescent="0.3">
      <c r="A84" s="6"/>
      <c r="B84" s="6"/>
      <c r="C84" s="6"/>
      <c r="D84" s="6"/>
      <c r="E84" s="292"/>
      <c r="F84" s="292"/>
      <c r="G84" s="32"/>
      <c r="H84" s="105"/>
      <c r="J84" s="6"/>
    </row>
    <row r="85" spans="1:10" s="8" customFormat="1" x14ac:dyDescent="0.3">
      <c r="A85" s="6"/>
      <c r="B85" s="6"/>
      <c r="C85" s="6"/>
      <c r="D85" s="6"/>
      <c r="E85" s="292"/>
      <c r="F85" s="292"/>
      <c r="G85" s="32"/>
      <c r="H85" s="105"/>
      <c r="J85" s="6"/>
    </row>
    <row r="86" spans="1:10" s="8" customFormat="1" x14ac:dyDescent="0.3">
      <c r="A86" s="6"/>
      <c r="B86" s="6"/>
      <c r="C86" s="6"/>
      <c r="D86" s="6"/>
      <c r="E86" s="292"/>
      <c r="F86" s="292"/>
      <c r="G86" s="32"/>
      <c r="H86" s="105"/>
      <c r="J86" s="6"/>
    </row>
    <row r="87" spans="1:10" s="8" customFormat="1" x14ac:dyDescent="0.3">
      <c r="A87" s="6"/>
      <c r="B87" s="6"/>
      <c r="C87" s="6"/>
      <c r="D87" s="6"/>
      <c r="E87" s="292"/>
      <c r="F87" s="292"/>
      <c r="G87" s="32"/>
      <c r="H87" s="105"/>
      <c r="J87" s="6"/>
    </row>
    <row r="88" spans="1:10" s="8" customFormat="1" x14ac:dyDescent="0.3">
      <c r="A88" s="6"/>
      <c r="B88" s="6"/>
      <c r="C88" s="6"/>
      <c r="D88" s="6"/>
      <c r="E88" s="292"/>
      <c r="F88" s="292"/>
      <c r="G88" s="32"/>
      <c r="H88" s="105"/>
      <c r="J88" s="6"/>
    </row>
    <row r="89" spans="1:10" s="8" customFormat="1" x14ac:dyDescent="0.3">
      <c r="A89" s="6"/>
      <c r="B89" s="6"/>
      <c r="C89" s="6"/>
      <c r="D89" s="6"/>
      <c r="E89" s="292"/>
      <c r="F89" s="292"/>
      <c r="G89" s="32"/>
      <c r="H89" s="105"/>
      <c r="J89" s="6"/>
    </row>
    <row r="90" spans="1:10" s="8" customFormat="1" x14ac:dyDescent="0.3">
      <c r="A90" s="6"/>
      <c r="B90" s="6"/>
      <c r="C90" s="6"/>
      <c r="D90" s="6"/>
      <c r="E90" s="292"/>
      <c r="F90" s="292"/>
      <c r="G90" s="32"/>
      <c r="H90" s="105"/>
      <c r="J90" s="6"/>
    </row>
    <row r="91" spans="1:10" s="8" customFormat="1" x14ac:dyDescent="0.3">
      <c r="A91" s="6"/>
      <c r="B91" s="6"/>
      <c r="C91" s="6"/>
      <c r="D91" s="6"/>
      <c r="E91" s="292"/>
      <c r="F91" s="292"/>
      <c r="G91" s="32"/>
      <c r="H91" s="105"/>
      <c r="J91" s="6"/>
    </row>
    <row r="92" spans="1:10" s="8" customFormat="1" x14ac:dyDescent="0.3">
      <c r="A92" s="6"/>
      <c r="B92" s="6"/>
      <c r="C92" s="6"/>
      <c r="D92" s="6"/>
      <c r="E92" s="292"/>
      <c r="F92" s="292"/>
      <c r="G92" s="32"/>
      <c r="H92" s="105"/>
      <c r="J92" s="6"/>
    </row>
    <row r="93" spans="1:10" s="8" customFormat="1" x14ac:dyDescent="0.3">
      <c r="A93" s="6"/>
      <c r="B93" s="6"/>
      <c r="C93" s="6"/>
      <c r="D93" s="6"/>
      <c r="E93" s="292"/>
      <c r="F93" s="292"/>
      <c r="G93" s="32"/>
      <c r="H93" s="105"/>
      <c r="J93" s="6"/>
    </row>
    <row r="94" spans="1:10" s="8" customFormat="1" x14ac:dyDescent="0.3">
      <c r="A94" s="6"/>
      <c r="B94" s="6"/>
      <c r="C94" s="6"/>
      <c r="D94" s="6"/>
      <c r="E94" s="292"/>
      <c r="F94" s="292"/>
      <c r="G94" s="32"/>
      <c r="H94" s="105"/>
      <c r="J94" s="6"/>
    </row>
    <row r="95" spans="1:10" s="8" customFormat="1" x14ac:dyDescent="0.3">
      <c r="A95" s="6"/>
      <c r="B95" s="6"/>
      <c r="C95" s="6"/>
      <c r="D95" s="6"/>
      <c r="E95" s="292"/>
      <c r="F95" s="292"/>
      <c r="G95" s="32"/>
      <c r="H95" s="105"/>
      <c r="J95" s="6"/>
    </row>
    <row r="96" spans="1:10" s="8" customFormat="1" x14ac:dyDescent="0.3">
      <c r="A96" s="6"/>
      <c r="B96" s="6"/>
      <c r="C96" s="6"/>
      <c r="D96" s="6"/>
      <c r="E96" s="292"/>
      <c r="F96" s="292"/>
      <c r="G96" s="32"/>
      <c r="H96" s="105"/>
      <c r="J96" s="6"/>
    </row>
    <row r="97" spans="1:10" s="8" customFormat="1" x14ac:dyDescent="0.3">
      <c r="A97" s="6"/>
      <c r="B97" s="6"/>
      <c r="C97" s="6"/>
      <c r="D97" s="6"/>
      <c r="E97" s="292"/>
      <c r="F97" s="292"/>
      <c r="G97" s="32"/>
      <c r="H97" s="105"/>
      <c r="J97" s="6"/>
    </row>
    <row r="98" spans="1:10" s="8" customFormat="1" x14ac:dyDescent="0.3">
      <c r="A98" s="6"/>
      <c r="B98" s="6"/>
      <c r="C98" s="6"/>
      <c r="D98" s="6"/>
      <c r="E98" s="292"/>
      <c r="F98" s="292"/>
      <c r="G98" s="32"/>
      <c r="H98" s="105"/>
      <c r="J98" s="6"/>
    </row>
    <row r="99" spans="1:10" s="8" customFormat="1" x14ac:dyDescent="0.3">
      <c r="A99" s="6"/>
      <c r="B99" s="6"/>
      <c r="C99" s="6"/>
      <c r="D99" s="6"/>
      <c r="E99" s="292"/>
      <c r="F99" s="292"/>
      <c r="G99" s="32"/>
      <c r="H99" s="105"/>
      <c r="J99" s="6"/>
    </row>
    <row r="100" spans="1:10" s="8" customFormat="1" x14ac:dyDescent="0.3">
      <c r="A100" s="6"/>
      <c r="B100" s="6"/>
      <c r="C100" s="6"/>
      <c r="D100" s="6"/>
      <c r="E100" s="292"/>
      <c r="F100" s="292"/>
      <c r="G100" s="32"/>
      <c r="H100" s="105"/>
      <c r="J100" s="6"/>
    </row>
    <row r="101" spans="1:10" s="8" customFormat="1" x14ac:dyDescent="0.3">
      <c r="A101" s="6"/>
      <c r="B101" s="6"/>
      <c r="C101" s="6"/>
      <c r="D101" s="6"/>
      <c r="E101" s="292"/>
      <c r="F101" s="292"/>
      <c r="G101" s="32"/>
      <c r="H101" s="105"/>
      <c r="J101" s="6"/>
    </row>
    <row r="102" spans="1:10" s="8" customFormat="1" x14ac:dyDescent="0.3">
      <c r="A102" s="6"/>
      <c r="B102" s="6"/>
      <c r="C102" s="6"/>
      <c r="D102" s="6"/>
      <c r="E102" s="292"/>
      <c r="F102" s="292"/>
      <c r="G102" s="32"/>
      <c r="H102" s="105"/>
      <c r="J102" s="6"/>
    </row>
    <row r="103" spans="1:10" s="8" customFormat="1" x14ac:dyDescent="0.3">
      <c r="A103" s="6"/>
      <c r="B103" s="6"/>
      <c r="C103" s="6"/>
      <c r="D103" s="6"/>
      <c r="E103" s="292"/>
      <c r="F103" s="292"/>
      <c r="G103" s="32"/>
      <c r="H103" s="105"/>
      <c r="J103" s="6"/>
    </row>
    <row r="104" spans="1:10" s="8" customFormat="1" x14ac:dyDescent="0.3">
      <c r="A104" s="6"/>
      <c r="B104" s="6"/>
      <c r="C104" s="6"/>
      <c r="D104" s="6"/>
      <c r="E104" s="292"/>
      <c r="F104" s="292"/>
      <c r="G104" s="32"/>
      <c r="H104" s="105"/>
      <c r="J104" s="6"/>
    </row>
    <row r="105" spans="1:10" s="8" customFormat="1" x14ac:dyDescent="0.3">
      <c r="A105" s="6"/>
      <c r="B105" s="6"/>
      <c r="C105" s="6"/>
      <c r="D105" s="6"/>
      <c r="E105" s="292"/>
      <c r="F105" s="292"/>
      <c r="G105" s="32"/>
      <c r="H105" s="105"/>
      <c r="J105" s="6"/>
    </row>
    <row r="106" spans="1:10" s="8" customFormat="1" x14ac:dyDescent="0.3">
      <c r="A106" s="6"/>
      <c r="B106" s="6"/>
      <c r="C106" s="6"/>
      <c r="D106" s="6"/>
      <c r="E106" s="292"/>
      <c r="F106" s="292"/>
      <c r="G106" s="32"/>
      <c r="H106" s="105"/>
      <c r="J106" s="6"/>
    </row>
    <row r="107" spans="1:10" s="8" customFormat="1" x14ac:dyDescent="0.3">
      <c r="A107" s="6"/>
      <c r="B107" s="6"/>
      <c r="C107" s="6"/>
      <c r="D107" s="6"/>
      <c r="E107" s="292"/>
      <c r="F107" s="292"/>
      <c r="G107" s="32"/>
      <c r="H107" s="105"/>
      <c r="J107" s="6"/>
    </row>
    <row r="108" spans="1:10" s="8" customFormat="1" x14ac:dyDescent="0.3">
      <c r="A108" s="6"/>
      <c r="B108" s="6"/>
      <c r="C108" s="6"/>
      <c r="D108" s="6"/>
      <c r="E108" s="292"/>
      <c r="F108" s="292"/>
      <c r="G108" s="32"/>
      <c r="H108" s="105"/>
      <c r="J108" s="6"/>
    </row>
    <row r="109" spans="1:10" s="8" customFormat="1" x14ac:dyDescent="0.3">
      <c r="A109" s="6"/>
      <c r="B109" s="6"/>
      <c r="C109" s="6"/>
      <c r="D109" s="6"/>
      <c r="E109" s="292"/>
      <c r="F109" s="292"/>
      <c r="G109" s="32"/>
      <c r="H109" s="105"/>
      <c r="J109" s="6"/>
    </row>
    <row r="110" spans="1:10" s="8" customFormat="1" x14ac:dyDescent="0.3">
      <c r="A110" s="6"/>
      <c r="B110" s="6"/>
      <c r="C110" s="6"/>
      <c r="D110" s="6"/>
      <c r="E110" s="292"/>
      <c r="F110" s="292"/>
      <c r="G110" s="32"/>
      <c r="H110" s="105"/>
      <c r="J110" s="6"/>
    </row>
    <row r="111" spans="1:10" s="8" customFormat="1" x14ac:dyDescent="0.3">
      <c r="A111" s="6"/>
      <c r="B111" s="6"/>
      <c r="C111" s="6"/>
      <c r="D111" s="6"/>
      <c r="E111" s="292"/>
      <c r="F111" s="292"/>
      <c r="G111" s="32"/>
      <c r="H111" s="105"/>
      <c r="J111" s="6"/>
    </row>
    <row r="112" spans="1:10" s="8" customFormat="1" x14ac:dyDescent="0.3">
      <c r="A112" s="6"/>
      <c r="B112" s="6"/>
      <c r="C112" s="6"/>
      <c r="D112" s="6"/>
      <c r="E112" s="292"/>
      <c r="F112" s="292"/>
      <c r="G112" s="32"/>
      <c r="H112" s="105"/>
      <c r="J112" s="6"/>
    </row>
    <row r="113" spans="1:10" s="8" customFormat="1" x14ac:dyDescent="0.3">
      <c r="A113" s="6"/>
      <c r="B113" s="6"/>
      <c r="C113" s="6"/>
      <c r="D113" s="6"/>
      <c r="E113" s="292"/>
      <c r="F113" s="292"/>
      <c r="G113" s="32"/>
      <c r="H113" s="105"/>
      <c r="J113" s="6"/>
    </row>
    <row r="114" spans="1:10" s="8" customFormat="1" x14ac:dyDescent="0.3">
      <c r="A114" s="6"/>
      <c r="B114" s="6"/>
      <c r="C114" s="6"/>
      <c r="D114" s="6"/>
      <c r="E114" s="292"/>
      <c r="F114" s="292"/>
      <c r="G114" s="32"/>
      <c r="H114" s="105"/>
      <c r="J114" s="6"/>
    </row>
    <row r="115" spans="1:10" s="8" customFormat="1" x14ac:dyDescent="0.3">
      <c r="A115" s="6"/>
      <c r="B115" s="6"/>
      <c r="C115" s="6"/>
      <c r="D115" s="6"/>
      <c r="E115" s="292"/>
      <c r="F115" s="292"/>
      <c r="G115" s="32"/>
      <c r="H115" s="105"/>
      <c r="J115" s="6"/>
    </row>
    <row r="116" spans="1:10" s="8" customFormat="1" x14ac:dyDescent="0.3">
      <c r="A116" s="6"/>
      <c r="B116" s="6"/>
      <c r="C116" s="6"/>
      <c r="D116" s="6"/>
      <c r="E116" s="292"/>
      <c r="F116" s="292"/>
      <c r="G116" s="32"/>
      <c r="H116" s="105"/>
      <c r="J116" s="6"/>
    </row>
    <row r="117" spans="1:10" s="8" customFormat="1" x14ac:dyDescent="0.3">
      <c r="A117" s="6"/>
      <c r="B117" s="6"/>
      <c r="C117" s="6"/>
      <c r="D117" s="6"/>
      <c r="E117" s="292"/>
      <c r="F117" s="292"/>
      <c r="G117" s="32"/>
      <c r="H117" s="105"/>
      <c r="J117" s="6"/>
    </row>
    <row r="118" spans="1:10" s="8" customFormat="1" x14ac:dyDescent="0.3">
      <c r="A118" s="6"/>
      <c r="B118" s="6"/>
      <c r="C118" s="6"/>
      <c r="D118" s="6"/>
      <c r="E118" s="292"/>
      <c r="F118" s="292"/>
      <c r="G118" s="32"/>
      <c r="H118" s="105"/>
      <c r="J118" s="6"/>
    </row>
    <row r="119" spans="1:10" s="8" customFormat="1" x14ac:dyDescent="0.3">
      <c r="A119" s="6"/>
      <c r="B119" s="6"/>
      <c r="C119" s="6"/>
      <c r="D119" s="6"/>
      <c r="E119" s="292"/>
      <c r="F119" s="292"/>
      <c r="G119" s="32"/>
      <c r="H119" s="105"/>
      <c r="J119" s="6"/>
    </row>
    <row r="120" spans="1:10" s="8" customFormat="1" x14ac:dyDescent="0.3">
      <c r="A120" s="6"/>
      <c r="B120" s="6"/>
      <c r="C120" s="6"/>
      <c r="D120" s="6"/>
      <c r="E120" s="292"/>
      <c r="F120" s="292"/>
      <c r="G120" s="32"/>
      <c r="H120" s="105"/>
      <c r="J120" s="6"/>
    </row>
    <row r="121" spans="1:10" s="8" customFormat="1" x14ac:dyDescent="0.3">
      <c r="A121" s="6"/>
      <c r="B121" s="6"/>
      <c r="C121" s="6"/>
      <c r="D121" s="6"/>
      <c r="E121" s="292"/>
      <c r="F121" s="292"/>
      <c r="G121" s="32"/>
      <c r="H121" s="105"/>
      <c r="J121" s="6"/>
    </row>
    <row r="122" spans="1:10" s="8" customFormat="1" x14ac:dyDescent="0.3">
      <c r="A122" s="6"/>
      <c r="B122" s="6"/>
      <c r="C122" s="6"/>
      <c r="D122" s="6"/>
      <c r="E122" s="292"/>
      <c r="F122" s="292"/>
      <c r="G122" s="32"/>
      <c r="H122" s="105"/>
      <c r="J122" s="6"/>
    </row>
    <row r="123" spans="1:10" s="8" customFormat="1" x14ac:dyDescent="0.3">
      <c r="A123" s="6"/>
      <c r="B123" s="6"/>
      <c r="C123" s="6"/>
      <c r="D123" s="6"/>
      <c r="E123" s="292"/>
      <c r="F123" s="292"/>
      <c r="G123" s="32"/>
      <c r="H123" s="105"/>
      <c r="J123" s="6"/>
    </row>
    <row r="124" spans="1:10" s="8" customFormat="1" x14ac:dyDescent="0.3">
      <c r="A124" s="6"/>
      <c r="B124" s="6"/>
      <c r="C124" s="6"/>
      <c r="D124" s="6"/>
      <c r="E124" s="292"/>
      <c r="F124" s="292"/>
      <c r="G124" s="32"/>
      <c r="H124" s="105"/>
      <c r="J124" s="6"/>
    </row>
    <row r="125" spans="1:10" s="8" customFormat="1" x14ac:dyDescent="0.3">
      <c r="A125" s="6"/>
      <c r="B125" s="6"/>
      <c r="C125" s="6"/>
      <c r="D125" s="6"/>
      <c r="E125" s="292"/>
      <c r="F125" s="292"/>
      <c r="G125" s="32"/>
      <c r="H125" s="105"/>
      <c r="J125" s="6"/>
    </row>
    <row r="126" spans="1:10" s="8" customFormat="1" x14ac:dyDescent="0.3">
      <c r="A126" s="6"/>
      <c r="B126" s="6"/>
      <c r="C126" s="6"/>
      <c r="D126" s="6"/>
      <c r="E126" s="292"/>
      <c r="F126" s="292"/>
      <c r="G126" s="32"/>
      <c r="H126" s="105"/>
      <c r="J126" s="6"/>
    </row>
    <row r="127" spans="1:10" s="8" customFormat="1" x14ac:dyDescent="0.3">
      <c r="A127" s="6"/>
      <c r="B127" s="6"/>
      <c r="C127" s="6"/>
      <c r="D127" s="6"/>
      <c r="E127" s="292"/>
      <c r="F127" s="292"/>
      <c r="G127" s="32"/>
      <c r="H127" s="105"/>
      <c r="J127" s="6"/>
    </row>
    <row r="128" spans="1:10" s="8" customFormat="1" x14ac:dyDescent="0.3">
      <c r="A128" s="6"/>
      <c r="B128" s="6"/>
      <c r="C128" s="6"/>
      <c r="D128" s="6"/>
      <c r="E128" s="292"/>
      <c r="F128" s="292"/>
      <c r="G128" s="32"/>
      <c r="H128" s="105"/>
      <c r="J128" s="6"/>
    </row>
    <row r="129" spans="1:10" s="8" customFormat="1" x14ac:dyDescent="0.3">
      <c r="A129" s="6"/>
      <c r="B129" s="6"/>
      <c r="C129" s="6"/>
      <c r="D129" s="6"/>
      <c r="E129" s="292"/>
      <c r="F129" s="292"/>
      <c r="G129" s="32"/>
      <c r="H129" s="105"/>
      <c r="J129" s="6"/>
    </row>
    <row r="130" spans="1:10" s="8" customFormat="1" x14ac:dyDescent="0.3">
      <c r="A130" s="6"/>
      <c r="B130" s="6"/>
      <c r="C130" s="6"/>
      <c r="D130" s="6"/>
      <c r="E130" s="292"/>
      <c r="F130" s="292"/>
      <c r="G130" s="32"/>
      <c r="H130" s="105"/>
      <c r="J130" s="6"/>
    </row>
    <row r="131" spans="1:10" s="8" customFormat="1" x14ac:dyDescent="0.3">
      <c r="A131" s="6"/>
      <c r="B131" s="6"/>
      <c r="C131" s="6"/>
      <c r="D131" s="6"/>
      <c r="E131" s="292"/>
      <c r="F131" s="292"/>
      <c r="G131" s="32"/>
      <c r="H131" s="105"/>
      <c r="J131" s="6"/>
    </row>
    <row r="132" spans="1:10" s="8" customFormat="1" x14ac:dyDescent="0.3">
      <c r="A132" s="6"/>
      <c r="B132" s="6"/>
      <c r="C132" s="6"/>
      <c r="D132" s="6"/>
      <c r="E132" s="292"/>
      <c r="F132" s="292"/>
      <c r="G132" s="32"/>
      <c r="H132" s="105"/>
      <c r="J132" s="6"/>
    </row>
    <row r="133" spans="1:10" s="8" customFormat="1" x14ac:dyDescent="0.3">
      <c r="A133" s="6"/>
      <c r="B133" s="6"/>
      <c r="C133" s="6"/>
      <c r="D133" s="6"/>
      <c r="E133" s="292"/>
      <c r="F133" s="292"/>
      <c r="G133" s="32"/>
      <c r="H133" s="105"/>
      <c r="J133" s="6"/>
    </row>
    <row r="134" spans="1:10" s="8" customFormat="1" x14ac:dyDescent="0.3">
      <c r="A134" s="6"/>
      <c r="B134" s="6"/>
      <c r="C134" s="6"/>
      <c r="D134" s="6"/>
      <c r="E134" s="292"/>
      <c r="F134" s="292"/>
      <c r="G134" s="32"/>
      <c r="H134" s="105"/>
      <c r="J134" s="6"/>
    </row>
    <row r="135" spans="1:10" s="8" customFormat="1" x14ac:dyDescent="0.3">
      <c r="A135" s="6"/>
      <c r="B135" s="6"/>
      <c r="C135" s="6"/>
      <c r="D135" s="6"/>
      <c r="E135" s="292"/>
      <c r="F135" s="292"/>
      <c r="G135" s="32"/>
      <c r="H135" s="105"/>
      <c r="J135" s="6"/>
    </row>
    <row r="136" spans="1:10" s="8" customFormat="1" x14ac:dyDescent="0.3">
      <c r="A136" s="6"/>
      <c r="B136" s="6"/>
      <c r="C136" s="6"/>
      <c r="D136" s="6"/>
      <c r="E136" s="292"/>
      <c r="F136" s="292"/>
      <c r="G136" s="32"/>
      <c r="H136" s="105"/>
      <c r="J136" s="6"/>
    </row>
    <row r="137" spans="1:10" s="8" customFormat="1" x14ac:dyDescent="0.3">
      <c r="A137" s="6"/>
      <c r="B137" s="6"/>
      <c r="C137" s="6"/>
      <c r="D137" s="6"/>
      <c r="E137" s="292"/>
      <c r="F137" s="292"/>
      <c r="G137" s="32"/>
      <c r="H137" s="105"/>
      <c r="J137" s="6"/>
    </row>
    <row r="138" spans="1:10" s="8" customFormat="1" x14ac:dyDescent="0.3">
      <c r="A138" s="6"/>
      <c r="B138" s="6"/>
      <c r="C138" s="6"/>
      <c r="D138" s="6"/>
      <c r="E138" s="292"/>
      <c r="F138" s="292"/>
      <c r="G138" s="32"/>
      <c r="H138" s="105"/>
      <c r="J138" s="6"/>
    </row>
    <row r="139" spans="1:10" s="8" customFormat="1" x14ac:dyDescent="0.3">
      <c r="A139" s="6"/>
      <c r="B139" s="6"/>
      <c r="C139" s="6"/>
      <c r="D139" s="6"/>
      <c r="E139" s="292"/>
      <c r="F139" s="292"/>
      <c r="G139" s="32"/>
      <c r="H139" s="105"/>
      <c r="J139" s="6"/>
    </row>
    <row r="140" spans="1:10" s="8" customFormat="1" x14ac:dyDescent="0.3">
      <c r="A140" s="6"/>
      <c r="B140" s="6"/>
      <c r="C140" s="6"/>
      <c r="D140" s="6"/>
      <c r="E140" s="292"/>
      <c r="F140" s="292"/>
      <c r="G140" s="32"/>
      <c r="H140" s="105"/>
      <c r="J140" s="6"/>
    </row>
    <row r="141" spans="1:10" s="8" customFormat="1" x14ac:dyDescent="0.3">
      <c r="A141" s="6"/>
      <c r="B141" s="6"/>
      <c r="C141" s="6"/>
      <c r="D141" s="6"/>
      <c r="E141" s="292"/>
      <c r="F141" s="292"/>
      <c r="G141" s="32"/>
      <c r="H141" s="105"/>
      <c r="J141" s="6"/>
    </row>
    <row r="142" spans="1:10" s="8" customFormat="1" x14ac:dyDescent="0.3">
      <c r="A142" s="6"/>
      <c r="B142" s="6"/>
      <c r="C142" s="6"/>
      <c r="D142" s="6"/>
      <c r="E142" s="292"/>
      <c r="F142" s="292"/>
      <c r="G142" s="32"/>
      <c r="H142" s="105"/>
      <c r="J142" s="6"/>
    </row>
    <row r="143" spans="1:10" s="8" customFormat="1" x14ac:dyDescent="0.3">
      <c r="A143" s="6"/>
      <c r="B143" s="6"/>
      <c r="C143" s="6"/>
      <c r="D143" s="6"/>
      <c r="E143" s="292"/>
      <c r="F143" s="292"/>
      <c r="G143" s="32"/>
      <c r="H143" s="105"/>
      <c r="J143" s="6"/>
    </row>
    <row r="144" spans="1:10" s="8" customFormat="1" x14ac:dyDescent="0.3">
      <c r="A144" s="6"/>
      <c r="B144" s="6"/>
      <c r="C144" s="6"/>
      <c r="D144" s="6"/>
      <c r="E144" s="292"/>
      <c r="F144" s="292"/>
      <c r="G144" s="32"/>
      <c r="H144" s="105"/>
      <c r="J144" s="6"/>
    </row>
    <row r="145" spans="1:10" s="8" customFormat="1" x14ac:dyDescent="0.3">
      <c r="A145" s="6"/>
      <c r="B145" s="6"/>
      <c r="C145" s="6"/>
      <c r="D145" s="6"/>
      <c r="E145" s="292"/>
      <c r="F145" s="292"/>
      <c r="G145" s="32"/>
      <c r="H145" s="105"/>
      <c r="J145" s="6"/>
    </row>
    <row r="146" spans="1:10" s="8" customFormat="1" x14ac:dyDescent="0.3">
      <c r="A146" s="6"/>
      <c r="B146" s="6"/>
      <c r="C146" s="6"/>
      <c r="D146" s="6"/>
      <c r="E146" s="292"/>
      <c r="F146" s="292"/>
      <c r="G146" s="32"/>
      <c r="H146" s="105"/>
      <c r="J146" s="6"/>
    </row>
    <row r="147" spans="1:10" s="8" customFormat="1" x14ac:dyDescent="0.3">
      <c r="A147" s="6"/>
      <c r="B147" s="6"/>
      <c r="C147" s="6"/>
      <c r="D147" s="6"/>
      <c r="E147" s="292"/>
      <c r="F147" s="292"/>
      <c r="G147" s="32"/>
      <c r="H147" s="105"/>
      <c r="J147" s="6"/>
    </row>
    <row r="148" spans="1:10" s="8" customFormat="1" x14ac:dyDescent="0.3">
      <c r="A148" s="6"/>
      <c r="B148" s="6"/>
      <c r="C148" s="6"/>
      <c r="D148" s="6"/>
      <c r="E148" s="292"/>
      <c r="F148" s="292"/>
      <c r="G148" s="32"/>
      <c r="H148" s="105"/>
      <c r="J148" s="6"/>
    </row>
    <row r="149" spans="1:10" s="8" customFormat="1" x14ac:dyDescent="0.3">
      <c r="A149" s="6"/>
      <c r="B149" s="6"/>
      <c r="C149" s="6"/>
      <c r="D149" s="6"/>
      <c r="E149" s="292"/>
      <c r="F149" s="292"/>
      <c r="G149" s="32"/>
      <c r="H149" s="105"/>
      <c r="J149" s="6"/>
    </row>
    <row r="150" spans="1:10" s="8" customFormat="1" x14ac:dyDescent="0.3">
      <c r="A150" s="6"/>
      <c r="B150" s="6"/>
      <c r="C150" s="6"/>
      <c r="D150" s="6"/>
      <c r="E150" s="292"/>
      <c r="F150" s="292"/>
      <c r="G150" s="32"/>
      <c r="H150" s="105"/>
      <c r="J150" s="6"/>
    </row>
    <row r="151" spans="1:10" s="8" customFormat="1" x14ac:dyDescent="0.3">
      <c r="A151" s="6"/>
      <c r="B151" s="6"/>
      <c r="C151" s="6"/>
      <c r="D151" s="6"/>
      <c r="E151" s="292"/>
      <c r="F151" s="292"/>
      <c r="G151" s="32"/>
      <c r="H151" s="105"/>
      <c r="J151" s="6"/>
    </row>
    <row r="152" spans="1:10" s="8" customFormat="1" x14ac:dyDescent="0.3">
      <c r="A152" s="6"/>
      <c r="B152" s="6"/>
      <c r="C152" s="6"/>
      <c r="D152" s="6"/>
      <c r="E152" s="292"/>
      <c r="F152" s="292"/>
      <c r="G152" s="32"/>
      <c r="H152" s="105"/>
      <c r="J152" s="6"/>
    </row>
    <row r="153" spans="1:10" s="8" customFormat="1" x14ac:dyDescent="0.3">
      <c r="A153" s="6"/>
      <c r="B153" s="6"/>
      <c r="C153" s="6"/>
      <c r="D153" s="6"/>
      <c r="E153" s="292"/>
      <c r="F153" s="292"/>
      <c r="G153" s="32"/>
      <c r="H153" s="105"/>
      <c r="J153" s="6"/>
    </row>
    <row r="154" spans="1:10" s="8" customFormat="1" x14ac:dyDescent="0.3">
      <c r="A154" s="6"/>
      <c r="B154" s="6"/>
      <c r="C154" s="6"/>
      <c r="D154" s="6"/>
      <c r="E154" s="292"/>
      <c r="F154" s="292"/>
      <c r="G154" s="32"/>
      <c r="H154" s="105"/>
      <c r="J154" s="6"/>
    </row>
    <row r="155" spans="1:10" s="8" customFormat="1" x14ac:dyDescent="0.3">
      <c r="A155" s="6"/>
      <c r="B155" s="6"/>
      <c r="C155" s="6"/>
      <c r="D155" s="6"/>
      <c r="E155" s="292"/>
      <c r="F155" s="292"/>
      <c r="G155" s="32"/>
      <c r="H155" s="105"/>
      <c r="J155" s="6"/>
    </row>
    <row r="156" spans="1:10" s="8" customFormat="1" x14ac:dyDescent="0.3">
      <c r="A156" s="6"/>
      <c r="B156" s="6"/>
      <c r="C156" s="6"/>
      <c r="D156" s="6"/>
      <c r="E156" s="292"/>
      <c r="F156" s="292"/>
      <c r="G156" s="32"/>
      <c r="H156" s="105"/>
      <c r="J156" s="6"/>
    </row>
    <row r="157" spans="1:10" s="8" customFormat="1" x14ac:dyDescent="0.3">
      <c r="A157" s="6"/>
      <c r="B157" s="6"/>
      <c r="C157" s="6"/>
      <c r="D157" s="6"/>
      <c r="E157" s="292"/>
      <c r="F157" s="292"/>
      <c r="G157" s="32"/>
      <c r="H157" s="105"/>
      <c r="J157" s="6"/>
    </row>
    <row r="158" spans="1:10" s="8" customFormat="1" x14ac:dyDescent="0.3">
      <c r="A158" s="6"/>
      <c r="B158" s="6"/>
      <c r="C158" s="6"/>
      <c r="D158" s="6"/>
      <c r="E158" s="292"/>
      <c r="F158" s="292"/>
      <c r="G158" s="32"/>
      <c r="H158" s="105"/>
      <c r="J158" s="6"/>
    </row>
    <row r="159" spans="1:10" s="8" customFormat="1" x14ac:dyDescent="0.3">
      <c r="A159" s="6"/>
      <c r="B159" s="6"/>
      <c r="C159" s="6"/>
      <c r="D159" s="6"/>
      <c r="E159" s="292"/>
      <c r="F159" s="292"/>
      <c r="G159" s="32"/>
      <c r="H159" s="105"/>
      <c r="J159" s="6"/>
    </row>
    <row r="160" spans="1:10" s="8" customFormat="1" x14ac:dyDescent="0.3">
      <c r="A160" s="6"/>
      <c r="B160" s="6"/>
      <c r="C160" s="6"/>
      <c r="D160" s="6"/>
      <c r="E160" s="292"/>
      <c r="F160" s="292"/>
      <c r="G160" s="32"/>
      <c r="H160" s="105"/>
      <c r="J160" s="6"/>
    </row>
    <row r="161" spans="1:10" s="8" customFormat="1" x14ac:dyDescent="0.3">
      <c r="A161" s="6"/>
      <c r="B161" s="6"/>
      <c r="C161" s="6"/>
      <c r="D161" s="6"/>
      <c r="E161" s="292"/>
      <c r="F161" s="292"/>
      <c r="G161" s="32"/>
      <c r="H161" s="105"/>
      <c r="J161" s="6"/>
    </row>
    <row r="162" spans="1:10" s="8" customFormat="1" x14ac:dyDescent="0.3">
      <c r="A162" s="6"/>
      <c r="B162" s="6"/>
      <c r="C162" s="6"/>
      <c r="D162" s="6"/>
      <c r="E162" s="292"/>
      <c r="F162" s="292"/>
      <c r="G162" s="32"/>
      <c r="H162" s="105"/>
      <c r="J162" s="6"/>
    </row>
    <row r="163" spans="1:10" s="8" customFormat="1" x14ac:dyDescent="0.3">
      <c r="A163" s="6"/>
      <c r="B163" s="6"/>
      <c r="C163" s="6"/>
      <c r="D163" s="6"/>
      <c r="E163" s="292"/>
      <c r="F163" s="292"/>
      <c r="G163" s="32"/>
      <c r="H163" s="105"/>
      <c r="J163" s="6"/>
    </row>
    <row r="164" spans="1:10" s="8" customFormat="1" x14ac:dyDescent="0.3">
      <c r="A164" s="6"/>
      <c r="B164" s="6"/>
      <c r="C164" s="6"/>
      <c r="D164" s="6"/>
      <c r="E164" s="292"/>
      <c r="F164" s="292"/>
      <c r="G164" s="32"/>
      <c r="H164" s="105"/>
      <c r="J164" s="6"/>
    </row>
    <row r="165" spans="1:10" s="8" customFormat="1" x14ac:dyDescent="0.3">
      <c r="A165" s="6"/>
      <c r="B165" s="6"/>
      <c r="C165" s="6"/>
      <c r="D165" s="6"/>
      <c r="E165" s="292"/>
      <c r="F165" s="292"/>
      <c r="G165" s="32"/>
      <c r="H165" s="105"/>
      <c r="J165" s="6"/>
    </row>
    <row r="166" spans="1:10" s="8" customFormat="1" x14ac:dyDescent="0.3">
      <c r="A166" s="6"/>
      <c r="B166" s="6"/>
      <c r="C166" s="6"/>
      <c r="D166" s="6"/>
      <c r="E166" s="292"/>
      <c r="F166" s="292"/>
      <c r="G166" s="32"/>
      <c r="H166" s="105"/>
      <c r="J166" s="6"/>
    </row>
    <row r="167" spans="1:10" s="8" customFormat="1" x14ac:dyDescent="0.3">
      <c r="A167" s="6"/>
      <c r="B167" s="6"/>
      <c r="C167" s="6"/>
      <c r="D167" s="6"/>
      <c r="E167" s="292"/>
      <c r="F167" s="292"/>
      <c r="G167" s="32"/>
      <c r="H167" s="105"/>
      <c r="J167" s="6"/>
    </row>
    <row r="168" spans="1:10" s="8" customFormat="1" x14ac:dyDescent="0.3">
      <c r="A168" s="6"/>
      <c r="B168" s="6"/>
      <c r="C168" s="6"/>
      <c r="D168" s="6"/>
      <c r="E168" s="292"/>
      <c r="F168" s="292"/>
      <c r="G168" s="32"/>
      <c r="H168" s="105"/>
      <c r="J168" s="6"/>
    </row>
    <row r="169" spans="1:10" s="8" customFormat="1" x14ac:dyDescent="0.3">
      <c r="A169" s="6"/>
      <c r="B169" s="6"/>
      <c r="C169" s="6"/>
      <c r="D169" s="6"/>
      <c r="E169" s="292"/>
      <c r="F169" s="292"/>
      <c r="G169" s="32"/>
      <c r="H169" s="105"/>
      <c r="J169" s="6"/>
    </row>
    <row r="170" spans="1:10" s="8" customFormat="1" x14ac:dyDescent="0.3">
      <c r="A170" s="6"/>
      <c r="B170" s="6"/>
      <c r="C170" s="6"/>
      <c r="D170" s="6"/>
      <c r="E170" s="292"/>
      <c r="F170" s="292"/>
      <c r="G170" s="32"/>
      <c r="H170" s="105"/>
      <c r="J170" s="6"/>
    </row>
    <row r="171" spans="1:10" s="8" customFormat="1" x14ac:dyDescent="0.3">
      <c r="A171" s="6"/>
      <c r="B171" s="6"/>
      <c r="C171" s="6"/>
      <c r="D171" s="6"/>
      <c r="E171" s="292"/>
      <c r="F171" s="292"/>
      <c r="G171" s="32"/>
      <c r="H171" s="105"/>
      <c r="J171" s="6"/>
    </row>
    <row r="172" spans="1:10" s="8" customFormat="1" x14ac:dyDescent="0.3">
      <c r="A172" s="6"/>
      <c r="B172" s="6"/>
      <c r="C172" s="6"/>
      <c r="D172" s="6"/>
      <c r="E172" s="292"/>
      <c r="F172" s="292"/>
      <c r="G172" s="32"/>
      <c r="H172" s="105"/>
      <c r="J172" s="6"/>
    </row>
    <row r="173" spans="1:10" s="8" customFormat="1" x14ac:dyDescent="0.3">
      <c r="A173" s="6"/>
      <c r="B173" s="6"/>
      <c r="C173" s="6"/>
      <c r="D173" s="6"/>
      <c r="E173" s="292"/>
      <c r="F173" s="292"/>
      <c r="G173" s="32"/>
      <c r="H173" s="105"/>
      <c r="J173" s="6"/>
    </row>
    <row r="174" spans="1:10" s="8" customFormat="1" x14ac:dyDescent="0.3">
      <c r="A174" s="6"/>
      <c r="B174" s="6"/>
      <c r="C174" s="6"/>
      <c r="D174" s="6"/>
      <c r="E174" s="292"/>
      <c r="F174" s="292"/>
      <c r="G174" s="32"/>
      <c r="H174" s="105"/>
      <c r="J174" s="6"/>
    </row>
    <row r="175" spans="1:10" s="8" customFormat="1" x14ac:dyDescent="0.3">
      <c r="A175" s="6"/>
      <c r="B175" s="6"/>
      <c r="C175" s="6"/>
      <c r="D175" s="6"/>
      <c r="E175" s="292"/>
      <c r="F175" s="292"/>
      <c r="G175" s="32"/>
      <c r="H175" s="105"/>
      <c r="J175" s="6"/>
    </row>
    <row r="176" spans="1:10" s="8" customFormat="1" x14ac:dyDescent="0.3">
      <c r="A176" s="6"/>
      <c r="B176" s="6"/>
      <c r="C176" s="6"/>
      <c r="D176" s="6"/>
      <c r="E176" s="292"/>
      <c r="F176" s="292"/>
      <c r="G176" s="32"/>
      <c r="H176" s="105"/>
      <c r="J176" s="6"/>
    </row>
    <row r="177" spans="1:10" s="8" customFormat="1" x14ac:dyDescent="0.3">
      <c r="A177" s="6"/>
      <c r="B177" s="6"/>
      <c r="C177" s="6"/>
      <c r="D177" s="6"/>
      <c r="E177" s="292"/>
      <c r="F177" s="292"/>
      <c r="G177" s="32"/>
      <c r="H177" s="105"/>
      <c r="J177" s="6"/>
    </row>
    <row r="178" spans="1:10" s="8" customFormat="1" x14ac:dyDescent="0.3">
      <c r="A178" s="6"/>
      <c r="B178" s="6"/>
      <c r="C178" s="6"/>
      <c r="D178" s="6"/>
      <c r="E178" s="292"/>
      <c r="F178" s="292"/>
      <c r="G178" s="32"/>
      <c r="H178" s="105"/>
      <c r="J178" s="6"/>
    </row>
    <row r="179" spans="1:10" s="8" customFormat="1" x14ac:dyDescent="0.3">
      <c r="A179" s="6"/>
      <c r="B179" s="6"/>
      <c r="C179" s="6"/>
      <c r="D179" s="6"/>
      <c r="E179" s="292"/>
      <c r="F179" s="292"/>
      <c r="G179" s="32"/>
      <c r="H179" s="105"/>
      <c r="J179" s="6"/>
    </row>
    <row r="180" spans="1:10" s="8" customFormat="1" x14ac:dyDescent="0.3">
      <c r="A180" s="6"/>
      <c r="B180" s="6"/>
      <c r="C180" s="6"/>
      <c r="D180" s="6"/>
      <c r="E180" s="292"/>
      <c r="F180" s="292"/>
      <c r="G180" s="32"/>
      <c r="H180" s="105"/>
      <c r="J180" s="6"/>
    </row>
    <row r="181" spans="1:10" s="8" customFormat="1" x14ac:dyDescent="0.3">
      <c r="A181" s="6"/>
      <c r="B181" s="6"/>
      <c r="C181" s="6"/>
      <c r="D181" s="6"/>
      <c r="E181" s="292"/>
      <c r="F181" s="292"/>
      <c r="G181" s="32"/>
      <c r="H181" s="105"/>
      <c r="J181" s="6"/>
    </row>
    <row r="182" spans="1:10" s="8" customFormat="1" x14ac:dyDescent="0.3">
      <c r="A182" s="6"/>
      <c r="B182" s="6"/>
      <c r="C182" s="6"/>
      <c r="D182" s="6"/>
      <c r="E182" s="292"/>
      <c r="F182" s="292"/>
      <c r="G182" s="32"/>
      <c r="H182" s="105"/>
      <c r="J182" s="6"/>
    </row>
    <row r="183" spans="1:10" s="8" customFormat="1" x14ac:dyDescent="0.3">
      <c r="A183" s="6"/>
      <c r="B183" s="6"/>
      <c r="C183" s="6"/>
      <c r="D183" s="6"/>
      <c r="E183" s="292"/>
      <c r="F183" s="292"/>
      <c r="G183" s="32"/>
      <c r="H183" s="105"/>
      <c r="J183" s="6"/>
    </row>
    <row r="184" spans="1:10" s="8" customFormat="1" x14ac:dyDescent="0.3">
      <c r="A184" s="6"/>
      <c r="B184" s="6"/>
      <c r="C184" s="6"/>
      <c r="D184" s="6"/>
      <c r="E184" s="292"/>
      <c r="F184" s="292"/>
      <c r="G184" s="32"/>
      <c r="H184" s="105"/>
      <c r="J184" s="6"/>
    </row>
    <row r="185" spans="1:10" s="8" customFormat="1" x14ac:dyDescent="0.3">
      <c r="A185" s="6"/>
      <c r="B185" s="6"/>
      <c r="C185" s="6"/>
      <c r="D185" s="6"/>
      <c r="E185" s="292"/>
      <c r="F185" s="292"/>
      <c r="G185" s="32"/>
      <c r="H185" s="105"/>
      <c r="J185" s="6"/>
    </row>
    <row r="186" spans="1:10" s="8" customFormat="1" x14ac:dyDescent="0.3">
      <c r="A186" s="6"/>
      <c r="B186" s="6"/>
      <c r="C186" s="6"/>
      <c r="D186" s="6"/>
      <c r="E186" s="292"/>
      <c r="F186" s="292"/>
      <c r="G186" s="32"/>
      <c r="H186" s="105"/>
      <c r="J186" s="6"/>
    </row>
    <row r="187" spans="1:10" s="8" customFormat="1" x14ac:dyDescent="0.3">
      <c r="A187" s="6"/>
      <c r="B187" s="6"/>
      <c r="C187" s="6"/>
      <c r="D187" s="6"/>
      <c r="E187" s="292"/>
      <c r="F187" s="292"/>
      <c r="G187" s="32"/>
      <c r="H187" s="105"/>
      <c r="J187" s="6"/>
    </row>
    <row r="188" spans="1:10" s="8" customFormat="1" x14ac:dyDescent="0.3">
      <c r="A188" s="6"/>
      <c r="B188" s="6"/>
      <c r="C188" s="6"/>
      <c r="D188" s="6"/>
      <c r="E188" s="292"/>
      <c r="F188" s="292"/>
      <c r="G188" s="32"/>
      <c r="H188" s="105"/>
      <c r="J188" s="6"/>
    </row>
    <row r="189" spans="1:10" s="8" customFormat="1" x14ac:dyDescent="0.3">
      <c r="A189" s="6"/>
      <c r="B189" s="6"/>
      <c r="C189" s="6"/>
      <c r="D189" s="6"/>
      <c r="E189" s="292"/>
      <c r="F189" s="292"/>
      <c r="G189" s="32"/>
      <c r="H189" s="105"/>
      <c r="J189" s="6"/>
    </row>
    <row r="190" spans="1:10" s="8" customFormat="1" x14ac:dyDescent="0.3">
      <c r="A190" s="6"/>
      <c r="B190" s="6"/>
      <c r="C190" s="6"/>
      <c r="D190" s="6"/>
      <c r="E190" s="292"/>
      <c r="F190" s="292"/>
      <c r="G190" s="32"/>
      <c r="H190" s="105"/>
      <c r="J190" s="6"/>
    </row>
    <row r="191" spans="1:10" s="8" customFormat="1" x14ac:dyDescent="0.3">
      <c r="A191" s="6"/>
      <c r="B191" s="6"/>
      <c r="C191" s="6"/>
      <c r="D191" s="6"/>
      <c r="E191" s="292"/>
      <c r="F191" s="292"/>
      <c r="G191" s="32"/>
      <c r="H191" s="105"/>
      <c r="J191" s="6"/>
    </row>
    <row r="192" spans="1:10" s="8" customFormat="1" x14ac:dyDescent="0.3">
      <c r="A192" s="6"/>
      <c r="B192" s="6"/>
      <c r="C192" s="6"/>
      <c r="D192" s="6"/>
      <c r="E192" s="292"/>
      <c r="F192" s="292"/>
      <c r="G192" s="32"/>
      <c r="H192" s="105"/>
      <c r="J192" s="6"/>
    </row>
    <row r="193" spans="1:10" s="8" customFormat="1" x14ac:dyDescent="0.3">
      <c r="A193" s="6"/>
      <c r="B193" s="6"/>
      <c r="C193" s="6"/>
      <c r="D193" s="6"/>
      <c r="E193" s="292"/>
      <c r="F193" s="292"/>
      <c r="G193" s="32"/>
      <c r="H193" s="105"/>
      <c r="J193" s="6"/>
    </row>
    <row r="194" spans="1:10" s="8" customFormat="1" x14ac:dyDescent="0.3">
      <c r="A194" s="6"/>
      <c r="B194" s="6"/>
      <c r="C194" s="6"/>
      <c r="D194" s="6"/>
      <c r="E194" s="292"/>
      <c r="F194" s="292"/>
      <c r="G194" s="32"/>
      <c r="H194" s="105"/>
      <c r="J194" s="6"/>
    </row>
    <row r="195" spans="1:10" s="8" customFormat="1" x14ac:dyDescent="0.3">
      <c r="A195" s="6"/>
      <c r="B195" s="6"/>
      <c r="C195" s="6"/>
      <c r="D195" s="6"/>
      <c r="E195" s="292"/>
      <c r="F195" s="292"/>
      <c r="G195" s="32"/>
      <c r="H195" s="105"/>
      <c r="J195" s="6"/>
    </row>
    <row r="196" spans="1:10" s="8" customFormat="1" x14ac:dyDescent="0.3">
      <c r="A196" s="6"/>
      <c r="B196" s="6"/>
      <c r="C196" s="6"/>
      <c r="D196" s="6"/>
      <c r="E196" s="292"/>
      <c r="F196" s="292"/>
      <c r="G196" s="32"/>
      <c r="H196" s="105"/>
      <c r="J196" s="6"/>
    </row>
    <row r="197" spans="1:10" s="8" customFormat="1" x14ac:dyDescent="0.3">
      <c r="A197" s="6"/>
      <c r="B197" s="6"/>
      <c r="C197" s="6"/>
      <c r="D197" s="6"/>
      <c r="E197" s="292"/>
      <c r="F197" s="292"/>
      <c r="G197" s="32"/>
      <c r="H197" s="105"/>
      <c r="J197" s="6"/>
    </row>
    <row r="198" spans="1:10" s="8" customFormat="1" x14ac:dyDescent="0.3">
      <c r="A198" s="6"/>
      <c r="B198" s="6"/>
      <c r="C198" s="6"/>
      <c r="D198" s="6"/>
      <c r="E198" s="292"/>
      <c r="F198" s="292"/>
      <c r="G198" s="32"/>
      <c r="H198" s="105"/>
      <c r="J198" s="6"/>
    </row>
    <row r="199" spans="1:10" s="8" customFormat="1" x14ac:dyDescent="0.3">
      <c r="A199" s="6"/>
      <c r="B199" s="6"/>
      <c r="C199" s="6"/>
      <c r="D199" s="6"/>
      <c r="E199" s="292"/>
      <c r="F199" s="292"/>
      <c r="G199" s="32"/>
      <c r="H199" s="105"/>
      <c r="J199" s="6"/>
    </row>
    <row r="200" spans="1:10" s="8" customFormat="1" x14ac:dyDescent="0.3">
      <c r="A200" s="6"/>
      <c r="B200" s="6"/>
      <c r="C200" s="6"/>
      <c r="D200" s="6"/>
      <c r="E200" s="292"/>
      <c r="F200" s="292"/>
      <c r="G200" s="32"/>
      <c r="H200" s="105"/>
      <c r="J200" s="6"/>
    </row>
    <row r="201" spans="1:10" s="8" customFormat="1" x14ac:dyDescent="0.3">
      <c r="A201" s="6"/>
      <c r="B201" s="6"/>
      <c r="C201" s="6"/>
      <c r="D201" s="6"/>
      <c r="E201" s="292"/>
      <c r="F201" s="292"/>
      <c r="G201" s="32"/>
      <c r="H201" s="105"/>
      <c r="J201" s="6"/>
    </row>
    <row r="202" spans="1:10" s="8" customFormat="1" x14ac:dyDescent="0.3">
      <c r="A202" s="6"/>
      <c r="B202" s="6"/>
      <c r="C202" s="6"/>
      <c r="D202" s="6"/>
      <c r="E202" s="292"/>
      <c r="F202" s="292"/>
      <c r="G202" s="32"/>
      <c r="H202" s="105"/>
      <c r="J202" s="6"/>
    </row>
    <row r="203" spans="1:10" s="8" customFormat="1" x14ac:dyDescent="0.3">
      <c r="A203" s="6"/>
      <c r="B203" s="6"/>
      <c r="C203" s="6"/>
      <c r="D203" s="6"/>
      <c r="E203" s="292"/>
      <c r="F203" s="292"/>
      <c r="G203" s="32"/>
      <c r="H203" s="105"/>
      <c r="J203" s="6"/>
    </row>
    <row r="204" spans="1:10" s="8" customFormat="1" x14ac:dyDescent="0.3">
      <c r="A204" s="6"/>
      <c r="B204" s="6"/>
      <c r="C204" s="6"/>
      <c r="D204" s="6"/>
      <c r="E204" s="292"/>
      <c r="F204" s="292"/>
      <c r="G204" s="32"/>
      <c r="H204" s="32"/>
      <c r="J204" s="6"/>
    </row>
    <row r="205" spans="1:10" s="8" customFormat="1" x14ac:dyDescent="0.3">
      <c r="A205" s="6"/>
      <c r="B205" s="6"/>
      <c r="C205" s="6"/>
      <c r="D205" s="6"/>
      <c r="E205" s="292"/>
      <c r="F205" s="292"/>
      <c r="G205" s="32"/>
      <c r="H205" s="32"/>
      <c r="J205" s="6"/>
    </row>
    <row r="206" spans="1:10" s="8" customFormat="1" x14ac:dyDescent="0.3">
      <c r="A206" s="6"/>
      <c r="B206" s="6"/>
      <c r="C206" s="6"/>
      <c r="D206" s="6"/>
      <c r="E206" s="292"/>
      <c r="F206" s="292"/>
      <c r="G206" s="32"/>
      <c r="H206" s="32"/>
      <c r="J206" s="6"/>
    </row>
    <row r="207" spans="1:10" s="8" customFormat="1" x14ac:dyDescent="0.3">
      <c r="A207" s="6"/>
      <c r="B207" s="6"/>
      <c r="C207" s="6"/>
      <c r="D207" s="6"/>
      <c r="E207" s="292"/>
      <c r="F207" s="292"/>
      <c r="G207" s="32"/>
      <c r="H207" s="32"/>
      <c r="J207" s="6"/>
    </row>
    <row r="208" spans="1:10" s="8" customFormat="1" x14ac:dyDescent="0.3">
      <c r="A208" s="6"/>
      <c r="B208" s="6"/>
      <c r="C208" s="6"/>
      <c r="D208" s="6"/>
      <c r="E208" s="292"/>
      <c r="F208" s="292"/>
      <c r="G208" s="32"/>
      <c r="H208" s="32"/>
      <c r="J208" s="6"/>
    </row>
    <row r="209" spans="1:10" s="8" customFormat="1" x14ac:dyDescent="0.3">
      <c r="A209" s="6"/>
      <c r="B209" s="6"/>
      <c r="C209" s="6"/>
      <c r="D209" s="6"/>
      <c r="E209" s="292"/>
      <c r="F209" s="292"/>
      <c r="G209" s="32"/>
      <c r="H209" s="32"/>
      <c r="J209" s="6"/>
    </row>
    <row r="210" spans="1:10" s="8" customFormat="1" x14ac:dyDescent="0.3">
      <c r="A210" s="6"/>
      <c r="B210" s="6"/>
      <c r="C210" s="6"/>
      <c r="D210" s="6"/>
      <c r="E210" s="292"/>
      <c r="F210" s="292"/>
      <c r="G210" s="32"/>
      <c r="H210" s="32"/>
      <c r="J210" s="6"/>
    </row>
    <row r="211" spans="1:10" s="8" customFormat="1" x14ac:dyDescent="0.3">
      <c r="A211" s="6"/>
      <c r="B211" s="6"/>
      <c r="C211" s="6"/>
      <c r="D211" s="6"/>
      <c r="E211" s="292"/>
      <c r="F211" s="292"/>
      <c r="G211" s="32"/>
      <c r="H211" s="32"/>
      <c r="J211" s="6"/>
    </row>
    <row r="212" spans="1:10" s="8" customFormat="1" x14ac:dyDescent="0.3">
      <c r="A212" s="6"/>
      <c r="B212" s="6"/>
      <c r="C212" s="6"/>
      <c r="D212" s="6"/>
      <c r="E212" s="292"/>
      <c r="F212" s="292"/>
      <c r="G212" s="32"/>
      <c r="H212" s="32"/>
      <c r="J212" s="6"/>
    </row>
    <row r="213" spans="1:10" s="8" customFormat="1" x14ac:dyDescent="0.3">
      <c r="A213" s="6"/>
      <c r="B213" s="6"/>
      <c r="C213" s="6"/>
      <c r="D213" s="6"/>
      <c r="E213" s="292"/>
      <c r="F213" s="292"/>
      <c r="G213" s="32"/>
      <c r="H213" s="32"/>
      <c r="J213" s="6"/>
    </row>
    <row r="214" spans="1:10" s="8" customFormat="1" x14ac:dyDescent="0.3">
      <c r="A214" s="6"/>
      <c r="B214" s="6"/>
      <c r="C214" s="6"/>
      <c r="D214" s="6"/>
      <c r="E214" s="292"/>
      <c r="F214" s="292"/>
      <c r="G214" s="32"/>
      <c r="H214" s="32"/>
      <c r="J214" s="6"/>
    </row>
    <row r="215" spans="1:10" s="8" customFormat="1" x14ac:dyDescent="0.3">
      <c r="A215" s="6"/>
      <c r="B215" s="6"/>
      <c r="C215" s="6"/>
      <c r="D215" s="6"/>
      <c r="E215" s="292"/>
      <c r="F215" s="292"/>
      <c r="G215" s="32"/>
      <c r="H215" s="32"/>
      <c r="J215" s="6"/>
    </row>
    <row r="216" spans="1:10" s="8" customFormat="1" x14ac:dyDescent="0.3">
      <c r="A216" s="6"/>
      <c r="B216" s="6"/>
      <c r="C216" s="6"/>
      <c r="D216" s="6"/>
      <c r="E216" s="292"/>
      <c r="F216" s="292"/>
      <c r="G216" s="32"/>
      <c r="H216" s="32"/>
      <c r="J216" s="6"/>
    </row>
    <row r="217" spans="1:10" s="8" customFormat="1" x14ac:dyDescent="0.3">
      <c r="A217" s="6"/>
      <c r="B217" s="6"/>
      <c r="C217" s="6"/>
      <c r="D217" s="6"/>
      <c r="E217" s="292"/>
      <c r="F217" s="292"/>
      <c r="G217" s="32"/>
      <c r="H217" s="32"/>
      <c r="J217" s="6"/>
    </row>
    <row r="218" spans="1:10" s="8" customFormat="1" x14ac:dyDescent="0.3">
      <c r="A218" s="6"/>
      <c r="B218" s="6"/>
      <c r="C218" s="6"/>
      <c r="D218" s="6"/>
      <c r="E218" s="292"/>
      <c r="F218" s="292"/>
      <c r="G218" s="32"/>
      <c r="H218" s="32"/>
      <c r="J218" s="6"/>
    </row>
    <row r="219" spans="1:10" s="8" customFormat="1" x14ac:dyDescent="0.3">
      <c r="A219" s="6"/>
      <c r="B219" s="6"/>
      <c r="C219" s="6"/>
      <c r="D219" s="6"/>
      <c r="E219" s="292"/>
      <c r="F219" s="292"/>
      <c r="G219" s="32"/>
      <c r="H219" s="32"/>
      <c r="J219" s="6"/>
    </row>
    <row r="220" spans="1:10" s="8" customFormat="1" x14ac:dyDescent="0.3">
      <c r="A220" s="6"/>
      <c r="B220" s="6"/>
      <c r="C220" s="6"/>
      <c r="D220" s="6"/>
      <c r="E220" s="292"/>
      <c r="F220" s="292"/>
      <c r="G220" s="32"/>
      <c r="H220" s="32"/>
      <c r="J220" s="6"/>
    </row>
    <row r="221" spans="1:10" s="8" customFormat="1" x14ac:dyDescent="0.3">
      <c r="A221" s="6"/>
      <c r="B221" s="6"/>
      <c r="C221" s="6"/>
      <c r="D221" s="6"/>
      <c r="E221" s="292"/>
      <c r="F221" s="292"/>
      <c r="G221" s="32"/>
      <c r="H221" s="32"/>
      <c r="J221" s="6"/>
    </row>
    <row r="222" spans="1:10" s="8" customFormat="1" x14ac:dyDescent="0.3">
      <c r="A222" s="6"/>
      <c r="B222" s="6"/>
      <c r="C222" s="6"/>
      <c r="D222" s="6"/>
      <c r="E222" s="292"/>
      <c r="F222" s="292"/>
      <c r="G222" s="32"/>
      <c r="H222" s="32"/>
      <c r="J222" s="6"/>
    </row>
    <row r="223" spans="1:10" s="8" customFormat="1" x14ac:dyDescent="0.3">
      <c r="A223" s="6"/>
      <c r="B223" s="6"/>
      <c r="C223" s="6"/>
      <c r="D223" s="6"/>
      <c r="E223" s="292"/>
      <c r="F223" s="292"/>
      <c r="G223" s="32"/>
      <c r="H223" s="32"/>
      <c r="J223" s="6"/>
    </row>
    <row r="224" spans="1:10" s="8" customFormat="1" x14ac:dyDescent="0.3">
      <c r="A224" s="6"/>
      <c r="B224" s="6"/>
      <c r="C224" s="6"/>
      <c r="D224" s="6"/>
      <c r="E224" s="292"/>
      <c r="F224" s="292"/>
      <c r="G224" s="32"/>
      <c r="H224" s="32"/>
      <c r="J224" s="6"/>
    </row>
    <row r="225" spans="1:10" s="8" customFormat="1" x14ac:dyDescent="0.3">
      <c r="A225" s="6"/>
      <c r="B225" s="6"/>
      <c r="C225" s="6"/>
      <c r="D225" s="6"/>
      <c r="E225" s="292"/>
      <c r="F225" s="292"/>
      <c r="G225" s="32"/>
      <c r="H225" s="32"/>
      <c r="J225" s="6"/>
    </row>
    <row r="226" spans="1:10" s="8" customFormat="1" x14ac:dyDescent="0.3">
      <c r="A226" s="6"/>
      <c r="B226" s="6"/>
      <c r="C226" s="6"/>
      <c r="D226" s="6"/>
      <c r="E226" s="292"/>
      <c r="F226" s="292"/>
      <c r="G226" s="32"/>
      <c r="H226" s="32"/>
      <c r="J226" s="6"/>
    </row>
    <row r="227" spans="1:10" s="8" customFormat="1" x14ac:dyDescent="0.3">
      <c r="A227" s="6"/>
      <c r="B227" s="6"/>
      <c r="C227" s="6"/>
      <c r="D227" s="6"/>
      <c r="E227" s="292"/>
      <c r="F227" s="292"/>
      <c r="G227" s="32"/>
      <c r="H227" s="32"/>
      <c r="J227" s="6"/>
    </row>
    <row r="228" spans="1:10" s="8" customFormat="1" x14ac:dyDescent="0.3">
      <c r="A228" s="6"/>
      <c r="B228" s="6"/>
      <c r="C228" s="6"/>
      <c r="D228" s="6"/>
      <c r="E228" s="292"/>
      <c r="F228" s="292"/>
      <c r="G228" s="32"/>
      <c r="H228" s="32"/>
      <c r="J228" s="6"/>
    </row>
    <row r="229" spans="1:10" s="8" customFormat="1" x14ac:dyDescent="0.3">
      <c r="A229" s="6"/>
      <c r="B229" s="6"/>
      <c r="C229" s="6"/>
      <c r="D229" s="6"/>
      <c r="E229" s="292"/>
      <c r="F229" s="292"/>
      <c r="G229" s="32"/>
      <c r="H229" s="32"/>
      <c r="J229" s="6"/>
    </row>
    <row r="230" spans="1:10" s="8" customFormat="1" x14ac:dyDescent="0.3">
      <c r="A230" s="6"/>
      <c r="B230" s="6"/>
      <c r="C230" s="6"/>
      <c r="D230" s="6"/>
      <c r="E230" s="292"/>
      <c r="F230" s="292"/>
      <c r="G230" s="32"/>
      <c r="H230" s="32"/>
      <c r="J230" s="6"/>
    </row>
    <row r="231" spans="1:10" s="8" customFormat="1" x14ac:dyDescent="0.3">
      <c r="A231" s="6"/>
      <c r="B231" s="6"/>
      <c r="C231" s="6"/>
      <c r="D231" s="6"/>
      <c r="E231" s="292"/>
      <c r="F231" s="292"/>
      <c r="G231" s="32"/>
      <c r="H231" s="32"/>
      <c r="J231" s="6"/>
    </row>
    <row r="232" spans="1:10" s="8" customFormat="1" x14ac:dyDescent="0.3">
      <c r="A232" s="6"/>
      <c r="B232" s="6"/>
      <c r="C232" s="6"/>
      <c r="D232" s="6"/>
      <c r="E232" s="292"/>
      <c r="F232" s="292"/>
      <c r="G232" s="32"/>
      <c r="H232" s="32"/>
      <c r="J232" s="6"/>
    </row>
    <row r="233" spans="1:10" s="8" customFormat="1" x14ac:dyDescent="0.3">
      <c r="A233" s="6"/>
      <c r="B233" s="6"/>
      <c r="C233" s="6"/>
      <c r="D233" s="6"/>
      <c r="E233" s="292"/>
      <c r="F233" s="292"/>
      <c r="G233" s="32"/>
      <c r="H233" s="32"/>
      <c r="J233" s="6"/>
    </row>
    <row r="234" spans="1:10" s="8" customFormat="1" x14ac:dyDescent="0.3">
      <c r="A234" s="6"/>
      <c r="B234" s="6"/>
      <c r="C234" s="6"/>
      <c r="D234" s="6"/>
      <c r="E234" s="292"/>
      <c r="F234" s="292"/>
      <c r="G234" s="32"/>
      <c r="H234" s="32"/>
      <c r="J234" s="6"/>
    </row>
    <row r="235" spans="1:10" s="8" customFormat="1" x14ac:dyDescent="0.3">
      <c r="A235" s="6"/>
      <c r="B235" s="6"/>
      <c r="C235" s="6"/>
      <c r="D235" s="6"/>
      <c r="E235" s="292"/>
      <c r="F235" s="292"/>
      <c r="G235" s="32"/>
      <c r="H235" s="32"/>
      <c r="J235" s="6"/>
    </row>
    <row r="236" spans="1:10" s="8" customFormat="1" x14ac:dyDescent="0.3">
      <c r="A236" s="6"/>
      <c r="B236" s="6"/>
      <c r="C236" s="6"/>
      <c r="D236" s="6"/>
      <c r="E236" s="292"/>
      <c r="F236" s="292"/>
      <c r="G236" s="32"/>
      <c r="H236" s="32"/>
      <c r="J236" s="6"/>
    </row>
    <row r="237" spans="1:10" s="8" customFormat="1" x14ac:dyDescent="0.3">
      <c r="A237" s="6"/>
      <c r="B237" s="6"/>
      <c r="C237" s="6"/>
      <c r="D237" s="6"/>
      <c r="E237" s="292"/>
      <c r="F237" s="292"/>
      <c r="G237" s="32"/>
      <c r="H237" s="32"/>
      <c r="J237" s="6"/>
    </row>
    <row r="238" spans="1:10" s="8" customFormat="1" x14ac:dyDescent="0.3">
      <c r="A238" s="6"/>
      <c r="B238" s="6"/>
      <c r="C238" s="6"/>
      <c r="D238" s="6"/>
      <c r="E238" s="292"/>
      <c r="F238" s="292"/>
      <c r="G238" s="32"/>
      <c r="H238" s="32"/>
      <c r="J238" s="6"/>
    </row>
    <row r="239" spans="1:10" s="8" customFormat="1" x14ac:dyDescent="0.3">
      <c r="A239" s="6"/>
      <c r="B239" s="6"/>
      <c r="C239" s="6"/>
      <c r="D239" s="6"/>
      <c r="E239" s="292"/>
      <c r="F239" s="292"/>
      <c r="G239" s="32"/>
      <c r="H239" s="32"/>
      <c r="J239" s="6"/>
    </row>
    <row r="240" spans="1:10" s="8" customFormat="1" x14ac:dyDescent="0.3">
      <c r="A240" s="6"/>
      <c r="B240" s="6"/>
      <c r="C240" s="6"/>
      <c r="D240" s="6"/>
      <c r="E240" s="292"/>
      <c r="F240" s="292"/>
      <c r="G240" s="32"/>
      <c r="H240" s="32"/>
      <c r="J240" s="6"/>
    </row>
    <row r="241" spans="1:10" s="8" customFormat="1" x14ac:dyDescent="0.3">
      <c r="A241" s="6"/>
      <c r="B241" s="6"/>
      <c r="C241" s="6"/>
      <c r="D241" s="6"/>
      <c r="E241" s="292"/>
      <c r="F241" s="292"/>
      <c r="G241" s="32"/>
      <c r="H241" s="32"/>
      <c r="J241" s="6"/>
    </row>
    <row r="242" spans="1:10" s="8" customFormat="1" x14ac:dyDescent="0.3">
      <c r="A242" s="6"/>
      <c r="B242" s="6"/>
      <c r="C242" s="6"/>
      <c r="D242" s="6"/>
      <c r="E242" s="292"/>
      <c r="F242" s="292"/>
      <c r="G242" s="32"/>
      <c r="H242" s="32"/>
      <c r="J242" s="6"/>
    </row>
    <row r="243" spans="1:10" s="8" customFormat="1" x14ac:dyDescent="0.3">
      <c r="A243" s="6"/>
      <c r="B243" s="6"/>
      <c r="C243" s="6"/>
      <c r="D243" s="6"/>
      <c r="E243" s="292"/>
      <c r="F243" s="292"/>
      <c r="G243" s="32"/>
      <c r="H243" s="32"/>
      <c r="J243" s="6"/>
    </row>
    <row r="244" spans="1:10" s="8" customFormat="1" x14ac:dyDescent="0.3">
      <c r="A244" s="6"/>
      <c r="B244" s="6"/>
      <c r="C244" s="6"/>
      <c r="D244" s="6"/>
      <c r="E244" s="292"/>
      <c r="F244" s="292"/>
      <c r="G244" s="32"/>
      <c r="H244" s="32"/>
      <c r="J244" s="6"/>
    </row>
    <row r="245" spans="1:10" s="8" customFormat="1" x14ac:dyDescent="0.3">
      <c r="A245" s="6"/>
      <c r="B245" s="6"/>
      <c r="C245" s="6"/>
      <c r="D245" s="6"/>
      <c r="E245" s="292"/>
      <c r="F245" s="292"/>
      <c r="G245" s="32"/>
      <c r="H245" s="32"/>
      <c r="J245" s="6"/>
    </row>
    <row r="246" spans="1:10" s="8" customFormat="1" x14ac:dyDescent="0.3">
      <c r="A246" s="6"/>
      <c r="B246" s="6"/>
      <c r="C246" s="6"/>
      <c r="D246" s="6"/>
      <c r="E246" s="292"/>
      <c r="F246" s="292"/>
      <c r="G246" s="32"/>
      <c r="H246" s="32"/>
      <c r="J246" s="6"/>
    </row>
    <row r="247" spans="1:10" s="8" customFormat="1" x14ac:dyDescent="0.3">
      <c r="A247" s="6"/>
      <c r="B247" s="6"/>
      <c r="C247" s="6"/>
      <c r="D247" s="6"/>
      <c r="E247" s="292"/>
      <c r="F247" s="292"/>
      <c r="G247" s="32"/>
      <c r="H247" s="32"/>
      <c r="J247" s="6"/>
    </row>
    <row r="248" spans="1:10" s="8" customFormat="1" x14ac:dyDescent="0.3">
      <c r="A248" s="6"/>
      <c r="B248" s="6"/>
      <c r="C248" s="6"/>
      <c r="D248" s="6"/>
      <c r="E248" s="292"/>
      <c r="F248" s="292"/>
      <c r="G248" s="32"/>
      <c r="H248" s="32"/>
      <c r="J248" s="6"/>
    </row>
    <row r="249" spans="1:10" s="8" customFormat="1" x14ac:dyDescent="0.3">
      <c r="A249" s="6"/>
      <c r="B249" s="6"/>
      <c r="C249" s="6"/>
      <c r="D249" s="6"/>
      <c r="E249" s="292"/>
      <c r="F249" s="292"/>
      <c r="G249" s="32"/>
      <c r="H249" s="32"/>
      <c r="J249" s="6"/>
    </row>
    <row r="250" spans="1:10" s="8" customFormat="1" x14ac:dyDescent="0.3">
      <c r="A250" s="6"/>
      <c r="B250" s="6"/>
      <c r="C250" s="6"/>
      <c r="D250" s="6"/>
      <c r="E250" s="292"/>
      <c r="F250" s="292"/>
      <c r="G250" s="32"/>
      <c r="H250" s="32"/>
      <c r="J250" s="6"/>
    </row>
    <row r="251" spans="1:10" s="8" customFormat="1" x14ac:dyDescent="0.3">
      <c r="A251" s="6"/>
      <c r="B251" s="6"/>
      <c r="C251" s="6"/>
      <c r="D251" s="6"/>
      <c r="E251" s="292"/>
      <c r="F251" s="292"/>
      <c r="G251" s="32"/>
      <c r="H251" s="32"/>
      <c r="J251" s="6"/>
    </row>
    <row r="252" spans="1:10" s="8" customFormat="1" x14ac:dyDescent="0.3">
      <c r="A252" s="6"/>
      <c r="B252" s="6"/>
      <c r="C252" s="6"/>
      <c r="D252" s="6"/>
      <c r="E252" s="292"/>
      <c r="F252" s="292"/>
      <c r="G252" s="32"/>
      <c r="H252" s="32"/>
      <c r="J252" s="6"/>
    </row>
    <row r="253" spans="1:10" s="8" customFormat="1" x14ac:dyDescent="0.3">
      <c r="A253" s="6"/>
      <c r="B253" s="6"/>
      <c r="C253" s="6"/>
      <c r="D253" s="6"/>
      <c r="E253" s="292"/>
      <c r="F253" s="292"/>
      <c r="G253" s="32"/>
      <c r="H253" s="32"/>
      <c r="J253" s="6"/>
    </row>
    <row r="254" spans="1:10" s="8" customFormat="1" x14ac:dyDescent="0.3">
      <c r="A254" s="6"/>
      <c r="B254" s="6"/>
      <c r="C254" s="6"/>
      <c r="D254" s="6"/>
      <c r="E254" s="292"/>
      <c r="F254" s="292"/>
      <c r="G254" s="32"/>
      <c r="H254" s="32"/>
      <c r="J254" s="6"/>
    </row>
    <row r="255" spans="1:10" s="8" customFormat="1" x14ac:dyDescent="0.3">
      <c r="A255" s="6"/>
      <c r="B255" s="6"/>
      <c r="C255" s="6"/>
      <c r="D255" s="6"/>
      <c r="E255" s="292"/>
      <c r="F255" s="292"/>
      <c r="G255" s="32"/>
      <c r="H255" s="32"/>
      <c r="J255" s="6"/>
    </row>
    <row r="256" spans="1:10" s="8" customFormat="1" x14ac:dyDescent="0.3">
      <c r="A256" s="6"/>
      <c r="B256" s="6"/>
      <c r="C256" s="6"/>
      <c r="D256" s="6"/>
      <c r="E256" s="292"/>
      <c r="F256" s="292"/>
      <c r="G256" s="32"/>
      <c r="H256" s="32"/>
      <c r="J256" s="6"/>
    </row>
    <row r="257" spans="1:10" s="8" customFormat="1" x14ac:dyDescent="0.3">
      <c r="A257" s="6"/>
      <c r="B257" s="6"/>
      <c r="C257" s="6"/>
      <c r="D257" s="6"/>
      <c r="E257" s="292"/>
      <c r="F257" s="292"/>
      <c r="G257" s="32"/>
      <c r="H257" s="32"/>
      <c r="J257" s="6"/>
    </row>
    <row r="258" spans="1:10" s="8" customFormat="1" x14ac:dyDescent="0.3">
      <c r="A258" s="6"/>
      <c r="B258" s="6"/>
      <c r="C258" s="6"/>
      <c r="D258" s="6"/>
      <c r="E258" s="292"/>
      <c r="F258" s="292"/>
      <c r="G258" s="32"/>
      <c r="H258" s="32"/>
      <c r="J258" s="6"/>
    </row>
    <row r="259" spans="1:10" s="8" customFormat="1" x14ac:dyDescent="0.3">
      <c r="A259" s="6"/>
      <c r="B259" s="6"/>
      <c r="C259" s="6"/>
      <c r="D259" s="6"/>
      <c r="E259" s="292"/>
      <c r="F259" s="292"/>
      <c r="G259" s="32"/>
      <c r="H259" s="32"/>
      <c r="J259" s="6"/>
    </row>
    <row r="260" spans="1:10" s="8" customFormat="1" x14ac:dyDescent="0.3">
      <c r="A260" s="6"/>
      <c r="B260" s="6"/>
      <c r="C260" s="6"/>
      <c r="D260" s="6"/>
      <c r="E260" s="292"/>
      <c r="F260" s="292"/>
      <c r="G260" s="32"/>
      <c r="H260" s="32"/>
      <c r="J260" s="6"/>
    </row>
    <row r="261" spans="1:10" s="8" customFormat="1" x14ac:dyDescent="0.3">
      <c r="A261" s="6"/>
      <c r="B261" s="6"/>
      <c r="C261" s="6"/>
      <c r="D261" s="6"/>
      <c r="E261" s="292"/>
      <c r="F261" s="292"/>
      <c r="G261" s="32"/>
      <c r="H261" s="32"/>
      <c r="J261" s="6"/>
    </row>
    <row r="262" spans="1:10" s="8" customFormat="1" x14ac:dyDescent="0.3">
      <c r="A262" s="6"/>
      <c r="B262" s="6"/>
      <c r="C262" s="6"/>
      <c r="D262" s="6"/>
      <c r="E262" s="292"/>
      <c r="F262" s="292"/>
      <c r="G262" s="32"/>
      <c r="H262" s="32"/>
      <c r="J262" s="6"/>
    </row>
    <row r="263" spans="1:10" s="8" customFormat="1" x14ac:dyDescent="0.3">
      <c r="A263" s="6"/>
      <c r="B263" s="6"/>
      <c r="C263" s="6"/>
      <c r="D263" s="6"/>
      <c r="E263" s="292"/>
      <c r="F263" s="292"/>
      <c r="G263" s="32"/>
      <c r="H263" s="32"/>
      <c r="J263" s="6"/>
    </row>
    <row r="264" spans="1:10" s="8" customFormat="1" x14ac:dyDescent="0.3">
      <c r="A264" s="6"/>
      <c r="B264" s="6"/>
      <c r="C264" s="6"/>
      <c r="D264" s="6"/>
      <c r="E264" s="292"/>
      <c r="F264" s="292"/>
      <c r="G264" s="32"/>
      <c r="H264" s="32"/>
      <c r="J264" s="6"/>
    </row>
    <row r="265" spans="1:10" s="8" customFormat="1" x14ac:dyDescent="0.3">
      <c r="A265" s="6"/>
      <c r="B265" s="6"/>
      <c r="C265" s="6"/>
      <c r="D265" s="6"/>
      <c r="E265" s="292"/>
      <c r="F265" s="292"/>
      <c r="G265" s="32"/>
      <c r="H265" s="32"/>
      <c r="J265" s="6"/>
    </row>
    <row r="266" spans="1:10" s="8" customFormat="1" x14ac:dyDescent="0.3">
      <c r="A266" s="6"/>
      <c r="B266" s="6"/>
      <c r="C266" s="6"/>
      <c r="D266" s="6"/>
      <c r="E266" s="292"/>
      <c r="F266" s="292"/>
      <c r="G266" s="32"/>
      <c r="H266" s="32"/>
      <c r="J266" s="6"/>
    </row>
    <row r="267" spans="1:10" s="8" customFormat="1" x14ac:dyDescent="0.3">
      <c r="A267" s="6"/>
      <c r="B267" s="6"/>
      <c r="C267" s="6"/>
      <c r="D267" s="6"/>
      <c r="E267" s="292"/>
      <c r="F267" s="292"/>
      <c r="G267" s="32"/>
      <c r="H267" s="32"/>
      <c r="J267" s="6"/>
    </row>
    <row r="268" spans="1:10" s="8" customFormat="1" x14ac:dyDescent="0.3">
      <c r="A268" s="6"/>
      <c r="B268" s="6"/>
      <c r="C268" s="6"/>
      <c r="D268" s="6"/>
      <c r="E268" s="292"/>
      <c r="F268" s="292"/>
      <c r="G268" s="32"/>
      <c r="H268" s="32"/>
      <c r="J268" s="6"/>
    </row>
    <row r="269" spans="1:10" s="8" customFormat="1" x14ac:dyDescent="0.3">
      <c r="A269" s="6"/>
      <c r="B269" s="6"/>
      <c r="C269" s="6"/>
      <c r="D269" s="6"/>
      <c r="E269" s="292"/>
      <c r="F269" s="292"/>
      <c r="G269" s="32"/>
      <c r="H269" s="32"/>
      <c r="J269" s="6"/>
    </row>
    <row r="270" spans="1:10" s="8" customFormat="1" x14ac:dyDescent="0.3">
      <c r="A270" s="6"/>
      <c r="B270" s="6"/>
      <c r="C270" s="6"/>
      <c r="D270" s="6"/>
      <c r="E270" s="292"/>
      <c r="F270" s="292"/>
      <c r="G270" s="32"/>
      <c r="H270" s="32"/>
      <c r="J270" s="6"/>
    </row>
    <row r="271" spans="1:10" s="8" customFormat="1" x14ac:dyDescent="0.3">
      <c r="A271" s="6"/>
      <c r="B271" s="6"/>
      <c r="C271" s="6"/>
      <c r="D271" s="6"/>
      <c r="E271" s="292"/>
      <c r="F271" s="292"/>
      <c r="G271" s="32"/>
      <c r="H271" s="32"/>
      <c r="J271" s="6"/>
    </row>
    <row r="272" spans="1:10" s="8" customFormat="1" x14ac:dyDescent="0.3">
      <c r="A272" s="6"/>
      <c r="B272" s="6"/>
      <c r="C272" s="6"/>
      <c r="D272" s="6"/>
      <c r="E272" s="292"/>
      <c r="F272" s="292"/>
      <c r="G272" s="32"/>
      <c r="H272" s="32"/>
      <c r="J272" s="6"/>
    </row>
    <row r="273" spans="1:10" s="8" customFormat="1" x14ac:dyDescent="0.3">
      <c r="A273" s="6"/>
      <c r="B273" s="6"/>
      <c r="C273" s="6"/>
      <c r="D273" s="6"/>
      <c r="E273" s="292"/>
      <c r="F273" s="292"/>
      <c r="G273" s="32"/>
      <c r="H273" s="32"/>
      <c r="J273" s="6"/>
    </row>
    <row r="274" spans="1:10" s="8" customFormat="1" x14ac:dyDescent="0.3">
      <c r="A274" s="6"/>
      <c r="B274" s="6"/>
      <c r="C274" s="6"/>
      <c r="D274" s="6"/>
      <c r="E274" s="292"/>
      <c r="F274" s="292"/>
      <c r="G274" s="32"/>
      <c r="H274" s="32"/>
      <c r="J274" s="6"/>
    </row>
    <row r="275" spans="1:10" s="8" customFormat="1" x14ac:dyDescent="0.3">
      <c r="A275" s="6"/>
      <c r="B275" s="6"/>
      <c r="C275" s="6"/>
      <c r="D275" s="6"/>
      <c r="E275" s="292"/>
      <c r="F275" s="292"/>
      <c r="G275" s="32"/>
      <c r="H275" s="32"/>
      <c r="J275" s="6"/>
    </row>
    <row r="276" spans="1:10" s="8" customFormat="1" x14ac:dyDescent="0.3">
      <c r="A276" s="6"/>
      <c r="B276" s="6"/>
      <c r="C276" s="6"/>
      <c r="D276" s="6"/>
      <c r="E276" s="292"/>
      <c r="F276" s="292"/>
      <c r="G276" s="32"/>
      <c r="H276" s="32"/>
      <c r="J276" s="6"/>
    </row>
    <row r="277" spans="1:10" s="8" customFormat="1" x14ac:dyDescent="0.3">
      <c r="A277" s="6"/>
      <c r="B277" s="6"/>
      <c r="C277" s="6"/>
      <c r="D277" s="6"/>
      <c r="E277" s="292"/>
      <c r="F277" s="292"/>
      <c r="G277" s="32"/>
      <c r="H277" s="32"/>
      <c r="J277" s="6"/>
    </row>
    <row r="278" spans="1:10" s="8" customFormat="1" x14ac:dyDescent="0.3">
      <c r="A278" s="6"/>
      <c r="B278" s="6"/>
      <c r="C278" s="6"/>
      <c r="D278" s="6"/>
      <c r="E278" s="292"/>
      <c r="F278" s="292"/>
      <c r="G278" s="32"/>
      <c r="H278" s="32"/>
      <c r="J278" s="6"/>
    </row>
    <row r="279" spans="1:10" s="8" customFormat="1" x14ac:dyDescent="0.3">
      <c r="A279" s="6"/>
      <c r="B279" s="6"/>
      <c r="C279" s="6"/>
      <c r="D279" s="6"/>
      <c r="E279" s="292"/>
      <c r="F279" s="292"/>
      <c r="G279" s="32"/>
      <c r="H279" s="32"/>
      <c r="J279" s="6"/>
    </row>
    <row r="280" spans="1:10" s="8" customFormat="1" x14ac:dyDescent="0.3">
      <c r="A280" s="6"/>
      <c r="B280" s="6"/>
      <c r="C280" s="6"/>
      <c r="D280" s="6"/>
      <c r="E280" s="292"/>
      <c r="F280" s="292"/>
      <c r="G280" s="32"/>
      <c r="H280" s="32"/>
      <c r="J280" s="6"/>
    </row>
    <row r="281" spans="1:10" s="8" customFormat="1" x14ac:dyDescent="0.3">
      <c r="A281" s="6"/>
      <c r="B281" s="6"/>
      <c r="C281" s="6"/>
      <c r="D281" s="6"/>
      <c r="E281" s="292"/>
      <c r="F281" s="292"/>
      <c r="G281" s="32"/>
      <c r="H281" s="32"/>
      <c r="J281" s="6"/>
    </row>
    <row r="282" spans="1:10" s="8" customFormat="1" x14ac:dyDescent="0.3">
      <c r="A282" s="6"/>
      <c r="B282" s="6"/>
      <c r="C282" s="6"/>
      <c r="D282" s="6"/>
      <c r="E282" s="292"/>
      <c r="F282" s="292"/>
      <c r="G282" s="32"/>
      <c r="H282" s="32"/>
      <c r="J282" s="6"/>
    </row>
    <row r="283" spans="1:10" s="8" customFormat="1" x14ac:dyDescent="0.3">
      <c r="A283" s="6"/>
      <c r="B283" s="6"/>
      <c r="C283" s="6"/>
      <c r="D283" s="6"/>
      <c r="E283" s="292"/>
      <c r="F283" s="292"/>
      <c r="G283" s="32"/>
      <c r="H283" s="32"/>
      <c r="J283" s="6"/>
    </row>
    <row r="284" spans="1:10" s="8" customFormat="1" x14ac:dyDescent="0.3">
      <c r="A284" s="6"/>
      <c r="B284" s="6"/>
      <c r="C284" s="6"/>
      <c r="D284" s="6"/>
      <c r="E284" s="292"/>
      <c r="F284" s="292"/>
      <c r="G284" s="32"/>
      <c r="H284" s="32"/>
      <c r="J284" s="6"/>
    </row>
    <row r="285" spans="1:10" s="8" customFormat="1" x14ac:dyDescent="0.3">
      <c r="A285" s="6"/>
      <c r="B285" s="6"/>
      <c r="C285" s="6"/>
      <c r="D285" s="6"/>
      <c r="E285" s="292"/>
      <c r="F285" s="292"/>
      <c r="G285" s="32"/>
      <c r="H285" s="32"/>
      <c r="J285" s="6"/>
    </row>
    <row r="286" spans="1:10" s="8" customFormat="1" x14ac:dyDescent="0.3">
      <c r="A286" s="6"/>
      <c r="B286" s="6"/>
      <c r="C286" s="6"/>
      <c r="D286" s="6"/>
      <c r="E286" s="292"/>
      <c r="F286" s="292"/>
      <c r="G286" s="32"/>
      <c r="H286" s="32"/>
      <c r="J286" s="6"/>
    </row>
    <row r="287" spans="1:10" s="8" customFormat="1" x14ac:dyDescent="0.3">
      <c r="A287" s="6"/>
      <c r="B287" s="6"/>
      <c r="C287" s="6"/>
      <c r="D287" s="6"/>
      <c r="E287" s="292"/>
      <c r="F287" s="292"/>
      <c r="G287" s="32"/>
      <c r="H287" s="32"/>
      <c r="J287" s="6"/>
    </row>
    <row r="288" spans="1:10" s="8" customFormat="1" x14ac:dyDescent="0.3">
      <c r="A288" s="6"/>
      <c r="B288" s="6"/>
      <c r="C288" s="6"/>
      <c r="D288" s="6"/>
      <c r="E288" s="292"/>
      <c r="F288" s="292"/>
      <c r="G288" s="32"/>
      <c r="H288" s="32"/>
      <c r="J288" s="6"/>
    </row>
    <row r="289" spans="1:10" s="8" customFormat="1" x14ac:dyDescent="0.3">
      <c r="A289" s="6"/>
      <c r="B289" s="6"/>
      <c r="C289" s="6"/>
      <c r="D289" s="6"/>
      <c r="E289" s="292"/>
      <c r="F289" s="292"/>
      <c r="G289" s="32"/>
      <c r="H289" s="32"/>
      <c r="J289" s="6"/>
    </row>
    <row r="290" spans="1:10" s="8" customFormat="1" x14ac:dyDescent="0.3">
      <c r="A290" s="6"/>
      <c r="B290" s="6"/>
      <c r="C290" s="6"/>
      <c r="D290" s="6"/>
      <c r="E290" s="292"/>
      <c r="F290" s="292"/>
      <c r="G290" s="32"/>
      <c r="H290" s="32"/>
      <c r="J290" s="6"/>
    </row>
    <row r="291" spans="1:10" s="8" customFormat="1" x14ac:dyDescent="0.3">
      <c r="A291" s="6"/>
      <c r="B291" s="6"/>
      <c r="C291" s="6"/>
      <c r="D291" s="6"/>
      <c r="E291" s="292"/>
      <c r="F291" s="292"/>
      <c r="G291" s="32"/>
      <c r="H291" s="32"/>
      <c r="J291" s="6"/>
    </row>
    <row r="292" spans="1:10" s="8" customFormat="1" x14ac:dyDescent="0.3">
      <c r="A292" s="6"/>
      <c r="B292" s="6"/>
      <c r="C292" s="6"/>
      <c r="D292" s="6"/>
      <c r="E292" s="292"/>
      <c r="F292" s="292"/>
      <c r="G292" s="32"/>
      <c r="H292" s="32"/>
      <c r="J292" s="6"/>
    </row>
    <row r="293" spans="1:10" s="8" customFormat="1" x14ac:dyDescent="0.3">
      <c r="A293" s="6"/>
      <c r="B293" s="6"/>
      <c r="C293" s="6"/>
      <c r="D293" s="6"/>
      <c r="E293" s="292"/>
      <c r="F293" s="292"/>
      <c r="G293" s="32"/>
      <c r="H293" s="32"/>
      <c r="J293" s="6"/>
    </row>
    <row r="294" spans="1:10" s="8" customFormat="1" x14ac:dyDescent="0.3">
      <c r="A294" s="6"/>
      <c r="B294" s="6"/>
      <c r="C294" s="6"/>
      <c r="D294" s="6"/>
      <c r="E294" s="292"/>
      <c r="F294" s="292"/>
      <c r="G294" s="32"/>
      <c r="H294" s="32"/>
      <c r="J294" s="6"/>
    </row>
    <row r="295" spans="1:10" s="8" customFormat="1" x14ac:dyDescent="0.3">
      <c r="A295" s="6"/>
      <c r="B295" s="6"/>
      <c r="C295" s="6"/>
      <c r="D295" s="6"/>
      <c r="E295" s="292"/>
      <c r="F295" s="292"/>
      <c r="G295" s="32"/>
      <c r="H295" s="32"/>
      <c r="J295" s="6"/>
    </row>
    <row r="296" spans="1:10" s="8" customFormat="1" x14ac:dyDescent="0.3">
      <c r="A296" s="6"/>
      <c r="B296" s="6"/>
      <c r="C296" s="6"/>
      <c r="D296" s="6"/>
      <c r="E296" s="292"/>
      <c r="F296" s="292"/>
      <c r="G296" s="32"/>
      <c r="H296" s="32"/>
      <c r="J296" s="6"/>
    </row>
    <row r="297" spans="1:10" s="8" customFormat="1" x14ac:dyDescent="0.3">
      <c r="A297" s="6"/>
      <c r="B297" s="6"/>
      <c r="C297" s="6"/>
      <c r="D297" s="6"/>
      <c r="E297" s="292"/>
      <c r="F297" s="292"/>
      <c r="G297" s="32"/>
      <c r="H297" s="32"/>
      <c r="J297" s="6"/>
    </row>
    <row r="298" spans="1:10" s="8" customFormat="1" x14ac:dyDescent="0.3">
      <c r="A298" s="6"/>
      <c r="B298" s="6"/>
      <c r="C298" s="6"/>
      <c r="D298" s="6"/>
      <c r="E298" s="292"/>
      <c r="F298" s="292"/>
      <c r="G298" s="32"/>
      <c r="H298" s="32"/>
      <c r="J298" s="6"/>
    </row>
    <row r="299" spans="1:10" s="8" customFormat="1" x14ac:dyDescent="0.3">
      <c r="A299" s="6"/>
      <c r="B299" s="6"/>
      <c r="C299" s="6"/>
      <c r="D299" s="6"/>
      <c r="E299" s="292"/>
      <c r="F299" s="292"/>
      <c r="G299" s="32"/>
      <c r="H299" s="32"/>
      <c r="J299" s="6"/>
    </row>
    <row r="300" spans="1:10" s="8" customFormat="1" x14ac:dyDescent="0.3">
      <c r="A300" s="6"/>
      <c r="B300" s="6"/>
      <c r="C300" s="6"/>
      <c r="D300" s="6"/>
      <c r="E300" s="292"/>
      <c r="F300" s="292"/>
      <c r="G300" s="32"/>
      <c r="H300" s="32"/>
      <c r="J300" s="6"/>
    </row>
    <row r="301" spans="1:10" s="8" customFormat="1" x14ac:dyDescent="0.3">
      <c r="A301" s="6"/>
      <c r="B301" s="6"/>
      <c r="C301" s="6"/>
      <c r="D301" s="6"/>
      <c r="E301" s="292"/>
      <c r="F301" s="292"/>
      <c r="G301" s="32"/>
      <c r="H301" s="32"/>
      <c r="J301" s="6"/>
    </row>
    <row r="302" spans="1:10" s="8" customFormat="1" x14ac:dyDescent="0.3">
      <c r="A302" s="6"/>
      <c r="B302" s="6"/>
      <c r="C302" s="6"/>
      <c r="D302" s="6"/>
      <c r="E302" s="292"/>
      <c r="F302" s="292"/>
      <c r="G302" s="32"/>
      <c r="H302" s="32"/>
      <c r="J302" s="6"/>
    </row>
    <row r="303" spans="1:10" s="8" customFormat="1" x14ac:dyDescent="0.3">
      <c r="A303" s="6"/>
      <c r="B303" s="6"/>
      <c r="C303" s="6"/>
      <c r="D303" s="6"/>
      <c r="E303" s="292"/>
      <c r="F303" s="292"/>
      <c r="G303" s="32"/>
      <c r="H303" s="32"/>
      <c r="J303" s="6"/>
    </row>
    <row r="304" spans="1:10" s="8" customFormat="1" x14ac:dyDescent="0.3">
      <c r="A304" s="6"/>
      <c r="B304" s="6"/>
      <c r="C304" s="6"/>
      <c r="D304" s="6"/>
      <c r="E304" s="292"/>
      <c r="F304" s="292"/>
      <c r="G304" s="32"/>
      <c r="H304" s="32"/>
      <c r="J304" s="6"/>
    </row>
    <row r="305" spans="1:10" s="8" customFormat="1" x14ac:dyDescent="0.3">
      <c r="A305" s="6"/>
      <c r="B305" s="6"/>
      <c r="C305" s="6"/>
      <c r="D305" s="6"/>
      <c r="E305" s="292"/>
      <c r="F305" s="292"/>
      <c r="G305" s="32"/>
      <c r="H305" s="32"/>
      <c r="J305" s="6"/>
    </row>
    <row r="306" spans="1:10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</row>
    <row r="357" spans="1:10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</row>
    <row r="358" spans="1:10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</row>
    <row r="359" spans="1:10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</row>
    <row r="360" spans="1:10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</row>
    <row r="361" spans="1:10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</row>
    <row r="362" spans="1:10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</row>
    <row r="363" spans="1:10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</row>
    <row r="364" spans="1:10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</row>
    <row r="365" spans="1:10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</row>
    <row r="366" spans="1:10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</row>
    <row r="367" spans="1:10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</row>
    <row r="368" spans="1:10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</row>
    <row r="369" spans="1:10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</row>
    <row r="370" spans="1:10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</row>
    <row r="371" spans="1:10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</row>
    <row r="372" spans="1:10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</row>
    <row r="373" spans="1:10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</row>
    <row r="374" spans="1:10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</row>
    <row r="375" spans="1:10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</row>
    <row r="376" spans="1:10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</row>
    <row r="377" spans="1:10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</row>
    <row r="378" spans="1:10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</row>
    <row r="379" spans="1:10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</row>
    <row r="380" spans="1:10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</row>
    <row r="381" spans="1:10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</row>
    <row r="382" spans="1:10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</row>
    <row r="383" spans="1:10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</row>
    <row r="384" spans="1:10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</row>
    <row r="385" spans="1:10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</row>
    <row r="386" spans="1:10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</row>
    <row r="387" spans="1:10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</row>
    <row r="388" spans="1:10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</row>
    <row r="389" spans="1:10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</row>
    <row r="390" spans="1:10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</row>
    <row r="391" spans="1:10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</row>
    <row r="392" spans="1:10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</row>
    <row r="393" spans="1:10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</row>
    <row r="394" spans="1:10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</row>
    <row r="395" spans="1:10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</row>
    <row r="396" spans="1:10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</row>
    <row r="397" spans="1:10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</row>
    <row r="398" spans="1:10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</row>
    <row r="399" spans="1:10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</row>
    <row r="400" spans="1:10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</row>
    <row r="401" spans="1:10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</row>
    <row r="402" spans="1:10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</row>
    <row r="403" spans="1:10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</row>
    <row r="404" spans="1:10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</row>
    <row r="405" spans="1:10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</row>
    <row r="406" spans="1:10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</row>
  </sheetData>
  <mergeCells count="408"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32" zoomScaleNormal="100" zoomScaleSheetLayoutView="100" workbookViewId="0">
      <selection activeCell="B48" sqref="B48:G48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12.44140625" style="6" customWidth="1"/>
    <col min="9" max="9" width="21.33203125" style="8" customWidth="1"/>
    <col min="10" max="10" width="11.5546875" style="6" customWidth="1"/>
    <col min="11" max="11" width="4.44140625" style="6" customWidth="1"/>
    <col min="12" max="12" width="33.109375" style="6" hidden="1" customWidth="1"/>
    <col min="13" max="13" width="10.33203125" style="6" customWidth="1"/>
    <col min="14" max="27" width="9.6640625" style="6" customWidth="1"/>
    <col min="28" max="28" width="88" style="6" customWidth="1"/>
    <col min="29" max="29" width="9.6640625" style="6" customWidth="1"/>
    <col min="30" max="16384" width="9.6640625" style="6"/>
  </cols>
  <sheetData>
    <row r="1" spans="2:18" ht="6.75" hidden="1" customHeight="1" x14ac:dyDescent="0.3">
      <c r="B1" s="199"/>
      <c r="C1" s="199"/>
      <c r="D1" s="199"/>
      <c r="E1" s="197"/>
      <c r="F1" s="197"/>
      <c r="G1" s="197"/>
      <c r="H1" s="197"/>
      <c r="I1" s="51"/>
      <c r="J1" s="202"/>
      <c r="L1" s="10"/>
      <c r="M1" s="202"/>
      <c r="N1" s="202"/>
      <c r="O1" s="202"/>
      <c r="P1" s="202"/>
      <c r="Q1" s="202"/>
      <c r="R1" s="202"/>
    </row>
    <row r="2" spans="2:18" ht="28.5" customHeight="1" x14ac:dyDescent="0.3">
      <c r="B2" s="309" t="s">
        <v>358</v>
      </c>
      <c r="C2" s="309"/>
      <c r="D2" s="309"/>
      <c r="E2" s="309"/>
      <c r="F2" s="309"/>
      <c r="G2" s="309"/>
      <c r="H2" s="309"/>
      <c r="I2" s="309"/>
      <c r="J2" s="202"/>
      <c r="L2" s="10"/>
      <c r="M2" s="202"/>
      <c r="N2" s="202"/>
      <c r="O2" s="202"/>
      <c r="P2" s="202"/>
      <c r="Q2" s="202"/>
      <c r="R2" s="202"/>
    </row>
    <row r="3" spans="2:18" ht="28.5" customHeight="1" x14ac:dyDescent="0.3">
      <c r="B3" s="309" t="s">
        <v>414</v>
      </c>
      <c r="C3" s="309"/>
      <c r="D3" s="309"/>
      <c r="E3" s="309"/>
      <c r="F3" s="309"/>
      <c r="G3" s="309"/>
      <c r="H3" s="309"/>
      <c r="I3" s="309"/>
      <c r="J3" s="243"/>
      <c r="L3" s="10"/>
      <c r="M3" s="243"/>
      <c r="N3" s="243"/>
      <c r="O3" s="243"/>
      <c r="P3" s="243"/>
      <c r="Q3" s="243"/>
      <c r="R3" s="243"/>
    </row>
    <row r="4" spans="2:18" ht="28.5" customHeight="1" x14ac:dyDescent="0.3">
      <c r="B4" s="330" t="s">
        <v>49</v>
      </c>
      <c r="C4" s="330"/>
      <c r="D4" s="330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42658.501341782408</v>
      </c>
      <c r="J4" s="202"/>
      <c r="L4" s="10"/>
      <c r="M4" s="202"/>
      <c r="N4" s="202"/>
      <c r="O4" s="202"/>
      <c r="P4" s="202"/>
      <c r="Q4" s="202"/>
      <c r="R4" s="202"/>
    </row>
    <row r="5" spans="2:18" ht="14.25" customHeight="1" x14ac:dyDescent="0.3">
      <c r="B5" s="52" t="s">
        <v>359</v>
      </c>
      <c r="C5" s="52"/>
      <c r="D5" s="52"/>
      <c r="E5" s="290">
        <v>150000</v>
      </c>
      <c r="F5" s="290"/>
      <c r="G5" s="291">
        <v>100</v>
      </c>
      <c r="H5" s="291"/>
      <c r="I5" s="53">
        <f>E5*G5</f>
        <v>15000000</v>
      </c>
      <c r="J5" s="53">
        <v>3490000</v>
      </c>
      <c r="L5" s="12"/>
      <c r="M5" s="202"/>
      <c r="N5" s="202"/>
      <c r="O5" s="202"/>
      <c r="P5" s="202"/>
      <c r="Q5" s="202"/>
      <c r="R5" s="202"/>
    </row>
    <row r="6" spans="2:18" ht="14.25" customHeight="1" x14ac:dyDescent="0.3">
      <c r="B6" s="54" t="s">
        <v>362</v>
      </c>
      <c r="C6" s="54"/>
      <c r="D6" s="54"/>
      <c r="E6" s="291" t="s">
        <v>51</v>
      </c>
      <c r="F6" s="291"/>
      <c r="G6" s="291" t="s">
        <v>51</v>
      </c>
      <c r="H6" s="291"/>
      <c r="I6" s="195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3">
      <c r="B7" s="14" t="s">
        <v>276</v>
      </c>
      <c r="C7" s="14"/>
      <c r="D7" s="14"/>
      <c r="E7" s="290">
        <v>3400</v>
      </c>
      <c r="F7" s="290"/>
      <c r="G7" s="291"/>
      <c r="H7" s="291"/>
      <c r="I7" s="194"/>
      <c r="L7" s="13"/>
      <c r="M7" s="32"/>
      <c r="N7" s="32"/>
      <c r="O7" s="32"/>
      <c r="P7" s="32"/>
      <c r="Q7" s="32"/>
      <c r="R7" s="32"/>
    </row>
    <row r="8" spans="2:18" x14ac:dyDescent="0.3">
      <c r="B8" s="52" t="s">
        <v>71</v>
      </c>
      <c r="C8" s="52"/>
      <c r="D8" s="52"/>
      <c r="E8" s="290">
        <v>22000</v>
      </c>
      <c r="F8" s="290"/>
      <c r="G8" s="291"/>
      <c r="H8" s="291"/>
      <c r="I8" s="194"/>
      <c r="L8" s="15"/>
      <c r="M8" s="32"/>
      <c r="N8" s="32"/>
      <c r="O8" s="32"/>
      <c r="P8" s="32"/>
      <c r="Q8" s="32"/>
      <c r="R8" s="32"/>
    </row>
    <row r="9" spans="2:18" x14ac:dyDescent="0.3">
      <c r="B9" s="52" t="s">
        <v>113</v>
      </c>
      <c r="C9" s="52"/>
      <c r="D9" s="52"/>
      <c r="E9" s="290">
        <v>5800</v>
      </c>
      <c r="F9" s="290"/>
      <c r="G9" s="291"/>
      <c r="H9" s="291"/>
      <c r="I9" s="194"/>
      <c r="L9" s="15"/>
      <c r="M9" s="32"/>
      <c r="N9" s="32"/>
      <c r="O9" s="32"/>
      <c r="P9" s="32"/>
      <c r="Q9" s="32"/>
      <c r="R9" s="32"/>
    </row>
    <row r="10" spans="2:18" x14ac:dyDescent="0.3">
      <c r="B10" s="55"/>
      <c r="C10" s="55"/>
      <c r="D10" s="55"/>
      <c r="E10" s="290"/>
      <c r="F10" s="290"/>
      <c r="G10" s="291"/>
      <c r="H10" s="291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3">
      <c r="B11" s="331" t="s">
        <v>283</v>
      </c>
      <c r="C11" s="331"/>
      <c r="D11" s="331"/>
      <c r="E11" s="290"/>
      <c r="F11" s="290"/>
      <c r="G11" s="291"/>
      <c r="H11" s="291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3">
      <c r="B12" s="329" t="s">
        <v>306</v>
      </c>
      <c r="C12" s="329"/>
      <c r="D12" s="329"/>
      <c r="E12" s="194"/>
      <c r="F12" s="194"/>
      <c r="G12" s="195"/>
      <c r="H12" s="195"/>
      <c r="I12" s="53"/>
      <c r="L12" s="15"/>
      <c r="M12" s="32"/>
      <c r="N12" s="32"/>
      <c r="O12" s="32"/>
      <c r="P12" s="32"/>
      <c r="Q12" s="32"/>
      <c r="R12" s="32"/>
    </row>
    <row r="13" spans="2:18" x14ac:dyDescent="0.3">
      <c r="B13" s="26" t="s">
        <v>278</v>
      </c>
      <c r="C13" s="19"/>
      <c r="D13" s="121"/>
      <c r="E13" s="324">
        <v>49900</v>
      </c>
      <c r="F13" s="324"/>
      <c r="G13" s="326"/>
      <c r="H13" s="326"/>
      <c r="I13" s="122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3">
      <c r="B14" s="59" t="s">
        <v>305</v>
      </c>
      <c r="C14" s="58"/>
      <c r="D14" s="58"/>
      <c r="E14" s="290">
        <v>30000</v>
      </c>
      <c r="F14" s="290"/>
      <c r="G14" s="327"/>
      <c r="H14" s="327"/>
      <c r="I14" s="193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" thickBot="1" x14ac:dyDescent="0.35">
      <c r="B15" s="296" t="s">
        <v>116</v>
      </c>
      <c r="C15" s="296"/>
      <c r="D15" s="296"/>
      <c r="E15" s="296"/>
      <c r="F15" s="296"/>
      <c r="G15" s="296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3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3">
      <c r="A17" s="19"/>
      <c r="B17" s="196"/>
      <c r="C17" s="196"/>
      <c r="D17" s="196"/>
      <c r="E17" s="196"/>
      <c r="F17" s="196"/>
      <c r="G17" s="196"/>
      <c r="H17" s="196"/>
      <c r="I17" s="47"/>
    </row>
    <row r="18" spans="1:18" x14ac:dyDescent="0.3">
      <c r="A18" s="19"/>
      <c r="B18" s="19"/>
      <c r="C18" s="328" t="s">
        <v>360</v>
      </c>
      <c r="D18" s="328"/>
      <c r="E18" s="201" t="s">
        <v>52</v>
      </c>
      <c r="F18" s="20"/>
      <c r="G18" s="20"/>
      <c r="H18" s="201" t="s">
        <v>0</v>
      </c>
      <c r="I18" s="201" t="s">
        <v>4</v>
      </c>
    </row>
    <row r="19" spans="1:18" ht="30" customHeight="1" x14ac:dyDescent="0.3">
      <c r="B19" s="300" t="s">
        <v>284</v>
      </c>
      <c r="C19" s="300"/>
      <c r="D19" s="300"/>
      <c r="E19" s="290">
        <v>4500000</v>
      </c>
      <c r="F19" s="290">
        <v>3800000</v>
      </c>
      <c r="G19" s="195"/>
      <c r="H19" s="195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3">
      <c r="B20" s="59" t="s">
        <v>282</v>
      </c>
      <c r="C20" s="59"/>
      <c r="E20" s="290">
        <v>65000</v>
      </c>
      <c r="F20" s="290">
        <v>65000</v>
      </c>
      <c r="G20" s="200"/>
      <c r="H20" s="200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3">
      <c r="B21" s="59" t="s">
        <v>128</v>
      </c>
      <c r="C21" s="59"/>
      <c r="E21" s="324">
        <v>650000</v>
      </c>
      <c r="F21" s="324"/>
      <c r="G21" s="200"/>
      <c r="H21" s="200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3">
      <c r="A22" s="21"/>
      <c r="B22" s="59" t="s">
        <v>129</v>
      </c>
      <c r="C22" s="59"/>
      <c r="E22" s="324">
        <v>480000</v>
      </c>
      <c r="F22" s="324"/>
      <c r="G22" s="291"/>
      <c r="H22" s="291"/>
      <c r="I22" s="53"/>
    </row>
    <row r="23" spans="1:18" ht="15.75" customHeight="1" x14ac:dyDescent="0.3">
      <c r="A23" s="21"/>
      <c r="B23" s="59" t="s">
        <v>188</v>
      </c>
      <c r="C23" s="59"/>
      <c r="E23" s="324">
        <v>500000</v>
      </c>
      <c r="F23" s="324"/>
      <c r="G23" s="325"/>
      <c r="H23" s="325"/>
      <c r="I23" s="53"/>
    </row>
    <row r="24" spans="1:18" ht="15.75" customHeight="1" x14ac:dyDescent="0.3">
      <c r="A24" s="21"/>
      <c r="B24" s="59" t="s">
        <v>86</v>
      </c>
      <c r="C24" s="59"/>
      <c r="E24" s="290">
        <v>850000</v>
      </c>
      <c r="F24" s="290">
        <v>65000</v>
      </c>
      <c r="G24" s="291"/>
      <c r="H24" s="291"/>
      <c r="I24" s="53"/>
    </row>
    <row r="25" spans="1:18" ht="15.75" customHeight="1" x14ac:dyDescent="0.3">
      <c r="A25" s="21"/>
      <c r="B25" s="300" t="s">
        <v>124</v>
      </c>
      <c r="C25" s="300"/>
      <c r="D25" s="300"/>
      <c r="E25" s="290">
        <v>1850000</v>
      </c>
      <c r="F25" s="290">
        <v>160000</v>
      </c>
      <c r="G25" s="32"/>
      <c r="H25" s="198"/>
      <c r="I25" s="22"/>
    </row>
    <row r="26" spans="1:18" ht="36.75" customHeight="1" x14ac:dyDescent="0.3">
      <c r="A26" s="21"/>
      <c r="B26" s="300" t="s">
        <v>125</v>
      </c>
      <c r="C26" s="300"/>
      <c r="D26" s="300"/>
      <c r="E26" s="290">
        <v>1600000</v>
      </c>
      <c r="F26" s="290">
        <v>160000</v>
      </c>
      <c r="G26" s="291"/>
      <c r="H26" s="291"/>
      <c r="I26" s="53"/>
    </row>
    <row r="27" spans="1:18" ht="15.75" customHeight="1" x14ac:dyDescent="0.3">
      <c r="A27" s="21"/>
      <c r="B27" s="59" t="s">
        <v>265</v>
      </c>
      <c r="C27" s="59"/>
      <c r="E27" s="324">
        <v>7500</v>
      </c>
      <c r="F27" s="324"/>
      <c r="G27" s="195"/>
      <c r="H27" s="195"/>
      <c r="I27" s="53"/>
    </row>
    <row r="28" spans="1:18" ht="15.75" customHeight="1" x14ac:dyDescent="0.3">
      <c r="A28" s="21"/>
      <c r="B28" s="59" t="s">
        <v>266</v>
      </c>
      <c r="C28" s="59"/>
      <c r="E28" s="324">
        <v>9000</v>
      </c>
      <c r="F28" s="324"/>
      <c r="G28" s="195"/>
      <c r="H28" s="195"/>
      <c r="I28" s="53"/>
    </row>
    <row r="29" spans="1:18" ht="15.75" customHeight="1" x14ac:dyDescent="0.3">
      <c r="A29" s="21"/>
      <c r="B29" s="59" t="s">
        <v>268</v>
      </c>
      <c r="C29" s="59"/>
      <c r="E29" s="324">
        <v>65000</v>
      </c>
      <c r="F29" s="324"/>
      <c r="G29" s="195"/>
      <c r="H29" s="195"/>
      <c r="I29" s="53"/>
    </row>
    <row r="30" spans="1:18" ht="15.75" customHeight="1" x14ac:dyDescent="0.3">
      <c r="A30" s="21"/>
      <c r="B30" s="59" t="s">
        <v>279</v>
      </c>
      <c r="C30" s="59"/>
      <c r="E30" s="324">
        <v>220000</v>
      </c>
      <c r="F30" s="324"/>
      <c r="G30" s="195"/>
      <c r="H30" s="195"/>
      <c r="I30" s="53"/>
    </row>
    <row r="31" spans="1:18" ht="15.75" customHeight="1" x14ac:dyDescent="0.3">
      <c r="A31" s="21"/>
      <c r="B31" s="59" t="s">
        <v>280</v>
      </c>
      <c r="C31" s="59"/>
      <c r="E31" s="324">
        <v>140000</v>
      </c>
      <c r="F31" s="324"/>
      <c r="G31" s="195"/>
      <c r="H31" s="195"/>
      <c r="I31" s="53"/>
    </row>
    <row r="32" spans="1:18" ht="48" customHeight="1" x14ac:dyDescent="0.3">
      <c r="A32" s="21"/>
      <c r="B32" s="323" t="s">
        <v>288</v>
      </c>
      <c r="C32" s="323"/>
      <c r="D32" s="323"/>
      <c r="E32" s="324">
        <v>2700000</v>
      </c>
      <c r="F32" s="324"/>
      <c r="G32" s="195"/>
      <c r="H32" s="195"/>
      <c r="I32" s="53"/>
    </row>
    <row r="33" spans="1:9" ht="43.5" customHeight="1" x14ac:dyDescent="0.3">
      <c r="A33" s="21"/>
      <c r="B33" s="323" t="s">
        <v>289</v>
      </c>
      <c r="C33" s="323"/>
      <c r="D33" s="323"/>
      <c r="E33" s="324">
        <v>2200000</v>
      </c>
      <c r="F33" s="324"/>
      <c r="G33" s="195"/>
      <c r="H33" s="195"/>
      <c r="I33" s="53"/>
    </row>
    <row r="34" spans="1:9" ht="43.5" customHeight="1" x14ac:dyDescent="0.3">
      <c r="A34" s="21"/>
      <c r="B34" s="323" t="s">
        <v>290</v>
      </c>
      <c r="C34" s="323"/>
      <c r="D34" s="323"/>
      <c r="E34" s="324">
        <v>1600000</v>
      </c>
      <c r="F34" s="324"/>
      <c r="G34" s="195"/>
      <c r="H34" s="195"/>
      <c r="I34" s="53"/>
    </row>
    <row r="35" spans="1:9" ht="15" thickBot="1" x14ac:dyDescent="0.35">
      <c r="A35" s="21"/>
      <c r="B35" s="296" t="s">
        <v>72</v>
      </c>
      <c r="C35" s="296"/>
      <c r="D35" s="296"/>
      <c r="E35" s="296"/>
      <c r="F35" s="296"/>
      <c r="G35" s="296"/>
      <c r="H35" s="61"/>
      <c r="I35" s="62">
        <f>+SUM(I19:I32)</f>
        <v>0</v>
      </c>
    </row>
    <row r="36" spans="1:9" ht="15.6" thickTop="1" thickBot="1" x14ac:dyDescent="0.35">
      <c r="A36" s="21"/>
      <c r="B36" s="296" t="s">
        <v>361</v>
      </c>
      <c r="C36" s="296"/>
      <c r="D36" s="296"/>
      <c r="E36" s="296"/>
      <c r="F36" s="296"/>
      <c r="G36" s="296"/>
      <c r="H36" s="61"/>
      <c r="I36" s="62">
        <f>+I35+I15</f>
        <v>15000000</v>
      </c>
    </row>
    <row r="37" spans="1:9" ht="15.6" thickTop="1" thickBot="1" x14ac:dyDescent="0.35">
      <c r="A37" s="21"/>
      <c r="B37" s="296" t="s">
        <v>352</v>
      </c>
      <c r="C37" s="296"/>
      <c r="D37" s="296"/>
      <c r="E37" s="296"/>
      <c r="F37" s="296"/>
      <c r="G37" s="296"/>
      <c r="H37" s="61"/>
      <c r="I37" s="62">
        <f>+I36*0.16</f>
        <v>2400000</v>
      </c>
    </row>
    <row r="38" spans="1:9" ht="15.6" thickTop="1" thickBot="1" x14ac:dyDescent="0.35">
      <c r="A38" s="21"/>
      <c r="B38" s="296" t="s">
        <v>126</v>
      </c>
      <c r="C38" s="296"/>
      <c r="D38" s="296"/>
      <c r="E38" s="296"/>
      <c r="F38" s="296"/>
      <c r="G38" s="296"/>
      <c r="H38" s="61"/>
      <c r="I38" s="62">
        <f>+I36+I37</f>
        <v>17400000</v>
      </c>
    </row>
    <row r="39" spans="1:9" ht="15" thickTop="1" x14ac:dyDescent="0.3">
      <c r="A39" s="21"/>
      <c r="B39" s="293" t="str">
        <f>IF($A39&gt;0,VLOOKUP($A39,[2]ADICIONALES!$A$1:$C$200,2,FALSE),"")</f>
        <v/>
      </c>
      <c r="C39" s="293"/>
      <c r="D39" s="293"/>
      <c r="E39" s="294" t="str">
        <f>IF($A39&gt;0,VLOOKUP($A39,[2]ADICIONALES!$A$1:$C$200,3,FALSE),"")</f>
        <v/>
      </c>
      <c r="F39" s="294"/>
      <c r="G39" s="32"/>
      <c r="H39" s="198"/>
      <c r="I39" s="22" t="str">
        <f t="shared" ref="I39:I53" si="0">IF($H39&gt;0,E39*H39,"")</f>
        <v/>
      </c>
    </row>
    <row r="40" spans="1:9" x14ac:dyDescent="0.3">
      <c r="A40" s="21"/>
      <c r="B40" s="293" t="str">
        <f>IF($A40&gt;0,VLOOKUP($A40,[2]ADICIONALES!$A$1:$C$200,2,FALSE),"")</f>
        <v/>
      </c>
      <c r="C40" s="293"/>
      <c r="D40" s="293"/>
      <c r="E40" s="294" t="str">
        <f>IF($A40&gt;0,VLOOKUP($A40,[2]ADICIONALES!$A$1:$C$200,3,FALSE),"")</f>
        <v/>
      </c>
      <c r="F40" s="294"/>
      <c r="G40" s="32"/>
      <c r="H40" s="198"/>
      <c r="I40" s="22" t="str">
        <f t="shared" si="0"/>
        <v/>
      </c>
    </row>
    <row r="41" spans="1:9" x14ac:dyDescent="0.3">
      <c r="A41" s="21"/>
      <c r="B41" s="293" t="str">
        <f>IF($A41&gt;0,VLOOKUP($A41,[2]ADICIONALES!$A$1:$C$200,2,FALSE),"")</f>
        <v/>
      </c>
      <c r="C41" s="293"/>
      <c r="D41" s="293"/>
      <c r="E41" s="294" t="str">
        <f>IF($A41&gt;0,VLOOKUP($A41,[2]ADICIONALES!$A$1:$C$200,3,FALSE),"")</f>
        <v/>
      </c>
      <c r="F41" s="294"/>
      <c r="G41" s="32"/>
      <c r="H41" s="198"/>
      <c r="I41" s="22" t="str">
        <f t="shared" si="0"/>
        <v/>
      </c>
    </row>
    <row r="42" spans="1:9" x14ac:dyDescent="0.3">
      <c r="A42" s="21"/>
      <c r="B42" s="293" t="str">
        <f>IF($A42&gt;0,VLOOKUP($A42,[2]ADICIONALES!$A$1:$C$200,2,FALSE),"")</f>
        <v/>
      </c>
      <c r="C42" s="293"/>
      <c r="D42" s="293"/>
      <c r="E42" s="294" t="str">
        <f>IF($A42&gt;0,VLOOKUP($A42,[2]ADICIONALES!$A$1:$C$200,3,FALSE),"")</f>
        <v/>
      </c>
      <c r="F42" s="294"/>
      <c r="G42" s="32"/>
      <c r="H42" s="198"/>
      <c r="I42" s="22" t="str">
        <f t="shared" si="0"/>
        <v/>
      </c>
    </row>
    <row r="43" spans="1:9" x14ac:dyDescent="0.3">
      <c r="A43" s="21"/>
      <c r="B43" s="293" t="str">
        <f>IF($A43&gt;0,VLOOKUP($A43,[2]ADICIONALES!$A$1:$C$200,2,FALSE),"")</f>
        <v/>
      </c>
      <c r="C43" s="293"/>
      <c r="D43" s="293"/>
      <c r="E43" s="294" t="str">
        <f>IF($A43&gt;0,VLOOKUP($A43,[2]ADICIONALES!$A$1:$C$200,3,FALSE),"")</f>
        <v/>
      </c>
      <c r="F43" s="294"/>
      <c r="G43" s="32"/>
      <c r="H43" s="198"/>
      <c r="I43" s="22" t="str">
        <f t="shared" si="0"/>
        <v/>
      </c>
    </row>
    <row r="44" spans="1:9" x14ac:dyDescent="0.3">
      <c r="A44" s="21"/>
      <c r="B44" s="293" t="str">
        <f>IF($A44&gt;0,VLOOKUP($A44,[2]ADICIONALES!$A$1:$C$200,2,FALSE),"")</f>
        <v/>
      </c>
      <c r="C44" s="293"/>
      <c r="D44" s="293"/>
      <c r="E44" s="294" t="str">
        <f>IF($A44&gt;0,VLOOKUP($A44,[2]ADICIONALES!$A$1:$C$200,3,FALSE),"")</f>
        <v/>
      </c>
      <c r="F44" s="294"/>
      <c r="G44" s="32"/>
      <c r="H44" s="198"/>
      <c r="I44" s="22" t="str">
        <f t="shared" si="0"/>
        <v/>
      </c>
    </row>
    <row r="45" spans="1:9" x14ac:dyDescent="0.3">
      <c r="A45" s="21"/>
      <c r="B45" s="293" t="str">
        <f>IF($A45&gt;0,VLOOKUP($A45,[2]ADICIONALES!$A$1:$C$200,2,FALSE),"")</f>
        <v/>
      </c>
      <c r="C45" s="293"/>
      <c r="D45" s="293"/>
      <c r="E45" s="294" t="str">
        <f>IF($A45&gt;0,VLOOKUP($A45,[2]ADICIONALES!$A$1:$C$200,3,FALSE),"")</f>
        <v/>
      </c>
      <c r="F45" s="294"/>
      <c r="G45" s="32"/>
      <c r="H45" s="198"/>
      <c r="I45" s="22" t="str">
        <f t="shared" si="0"/>
        <v/>
      </c>
    </row>
    <row r="46" spans="1:9" x14ac:dyDescent="0.3">
      <c r="A46" s="21"/>
      <c r="B46" s="293" t="str">
        <f>IF($A46&gt;0,VLOOKUP($A46,[2]ADICIONALES!$A$1:$C$200,2,FALSE),"")</f>
        <v/>
      </c>
      <c r="C46" s="293"/>
      <c r="D46" s="293"/>
      <c r="E46" s="294" t="str">
        <f>IF($A46&gt;0,VLOOKUP($A46,[2]ADICIONALES!$A$1:$C$200,3,FALSE),"")</f>
        <v/>
      </c>
      <c r="F46" s="294"/>
      <c r="G46" s="32"/>
      <c r="H46" s="198"/>
      <c r="I46" s="22" t="str">
        <f t="shared" si="0"/>
        <v/>
      </c>
    </row>
    <row r="47" spans="1:9" x14ac:dyDescent="0.3">
      <c r="A47" s="21"/>
      <c r="B47" s="293" t="str">
        <f>IF($A47&gt;0,VLOOKUP($A47,[2]ADICIONALES!$A$1:$C$200,2,FALSE),"")</f>
        <v/>
      </c>
      <c r="C47" s="293"/>
      <c r="D47" s="293"/>
      <c r="E47" s="294" t="str">
        <f>IF($A47&gt;0,VLOOKUP($A47,[2]ADICIONALES!$A$1:$C$200,3,FALSE),"")</f>
        <v/>
      </c>
      <c r="F47" s="294"/>
      <c r="G47" s="32"/>
      <c r="H47" s="198"/>
      <c r="I47" s="22" t="str">
        <f t="shared" si="0"/>
        <v/>
      </c>
    </row>
    <row r="48" spans="1:9" x14ac:dyDescent="0.3">
      <c r="A48" s="21"/>
      <c r="B48" s="293" t="str">
        <f>IF($A48&gt;0,VLOOKUP($A48,[2]ADICIONALES!$A$1:$C$200,2,FALSE),"")</f>
        <v/>
      </c>
      <c r="C48" s="293"/>
      <c r="D48" s="293"/>
      <c r="E48" s="294" t="str">
        <f>IF($A48&gt;0,VLOOKUP($A48,[2]ADICIONALES!$A$1:$C$200,3,FALSE),"")</f>
        <v/>
      </c>
      <c r="F48" s="294"/>
      <c r="G48" s="32"/>
      <c r="H48" s="198"/>
      <c r="I48" s="22" t="str">
        <f t="shared" si="0"/>
        <v/>
      </c>
    </row>
    <row r="49" spans="1:18" x14ac:dyDescent="0.3">
      <c r="A49" s="21"/>
      <c r="B49" s="293" t="str">
        <f>IF($A49&gt;0,VLOOKUP($A49,[2]ADICIONALES!$A$1:$C$200,2,FALSE),"")</f>
        <v/>
      </c>
      <c r="C49" s="293"/>
      <c r="D49" s="293"/>
      <c r="E49" s="294" t="str">
        <f>IF($A49&gt;0,VLOOKUP($A49,[2]ADICIONALES!$A$1:$C$200,3,FALSE),"")</f>
        <v/>
      </c>
      <c r="F49" s="294"/>
      <c r="G49" s="32"/>
      <c r="H49" s="198"/>
      <c r="I49" s="22" t="str">
        <f t="shared" si="0"/>
        <v/>
      </c>
    </row>
    <row r="50" spans="1:18" x14ac:dyDescent="0.3">
      <c r="A50" s="21"/>
      <c r="B50" s="293" t="str">
        <f>IF($A50&gt;0,VLOOKUP($A50,[2]ADICIONALES!$A$1:$C$200,2,FALSE),"")</f>
        <v/>
      </c>
      <c r="C50" s="293"/>
      <c r="D50" s="293"/>
      <c r="E50" s="294" t="str">
        <f>IF($A50&gt;0,VLOOKUP($A50,[2]ADICIONALES!$A$1:$C$200,3,FALSE),"")</f>
        <v/>
      </c>
      <c r="F50" s="294"/>
      <c r="G50" s="32"/>
      <c r="H50" s="198"/>
      <c r="I50" s="22" t="str">
        <f t="shared" si="0"/>
        <v/>
      </c>
    </row>
    <row r="51" spans="1:18" x14ac:dyDescent="0.3">
      <c r="A51" s="21"/>
      <c r="B51" s="293" t="str">
        <f>IF($A51&gt;0,VLOOKUP($A51,[2]ADICIONALES!$A$1:$C$200,2,FALSE),"")</f>
        <v/>
      </c>
      <c r="C51" s="293"/>
      <c r="D51" s="293"/>
      <c r="E51" s="294" t="str">
        <f>IF($A51&gt;0,VLOOKUP($A51,[2]ADICIONALES!$A$1:$C$200,3,FALSE),"")</f>
        <v/>
      </c>
      <c r="F51" s="294"/>
      <c r="G51" s="32"/>
      <c r="H51" s="198"/>
      <c r="I51" s="22" t="str">
        <f t="shared" si="0"/>
        <v/>
      </c>
    </row>
    <row r="52" spans="1:18" x14ac:dyDescent="0.3">
      <c r="A52" s="21"/>
      <c r="B52" s="293" t="str">
        <f>IF($A52&gt;0,VLOOKUP($A52,[2]ADICIONALES!$A$1:$C$200,2,FALSE),"")</f>
        <v/>
      </c>
      <c r="C52" s="293"/>
      <c r="D52" s="293"/>
      <c r="E52" s="294" t="str">
        <f>IF($A52&gt;0,VLOOKUP($A52,[2]ADICIONALES!$A$1:$C$200,3,FALSE),"")</f>
        <v/>
      </c>
      <c r="F52" s="294"/>
      <c r="G52" s="32"/>
      <c r="H52" s="198"/>
      <c r="I52" s="22" t="str">
        <f t="shared" si="0"/>
        <v/>
      </c>
    </row>
    <row r="53" spans="1:18" x14ac:dyDescent="0.3">
      <c r="A53" s="21"/>
      <c r="B53" s="293" t="str">
        <f>IF($A53&gt;0,VLOOKUP($A53,[2]ADICIONALES!$A$1:$C$200,2,FALSE),"")</f>
        <v/>
      </c>
      <c r="C53" s="293"/>
      <c r="D53" s="293"/>
      <c r="E53" s="294" t="str">
        <f>IF($A53&gt;0,VLOOKUP($A53,[2]ADICIONALES!$A$1:$C$200,3,FALSE),"")</f>
        <v/>
      </c>
      <c r="F53" s="294"/>
      <c r="G53" s="32"/>
      <c r="H53" s="198"/>
      <c r="I53" s="22" t="str">
        <f t="shared" si="0"/>
        <v/>
      </c>
    </row>
    <row r="54" spans="1:18" s="25" customFormat="1" x14ac:dyDescent="0.3">
      <c r="A54" s="21"/>
      <c r="B54" s="293" t="str">
        <f>IF($A54&gt;0,VLOOKUP($A54,[2]ADICIONALES!$A$1:$C$200,2,FALSE),"")</f>
        <v/>
      </c>
      <c r="C54" s="293"/>
      <c r="D54" s="293"/>
      <c r="E54" s="295"/>
      <c r="F54" s="295"/>
      <c r="G54" s="23"/>
      <c r="H54" s="198"/>
      <c r="I54" s="24"/>
    </row>
    <row r="55" spans="1:18" x14ac:dyDescent="0.3">
      <c r="E55" s="292"/>
      <c r="F55" s="292"/>
      <c r="G55" s="32"/>
      <c r="H55" s="198"/>
    </row>
    <row r="56" spans="1:18" s="8" customFormat="1" x14ac:dyDescent="0.3">
      <c r="A56" s="6"/>
      <c r="B56" s="6"/>
      <c r="C56" s="6"/>
      <c r="D56" s="6"/>
      <c r="E56" s="292"/>
      <c r="F56" s="292"/>
      <c r="G56" s="32"/>
      <c r="H56" s="198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3">
      <c r="A57" s="6"/>
      <c r="B57" s="6"/>
      <c r="C57" s="6"/>
      <c r="D57" s="6"/>
      <c r="E57" s="292"/>
      <c r="F57" s="292"/>
      <c r="G57" s="32"/>
      <c r="H57" s="198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3">
      <c r="A58" s="6"/>
      <c r="B58" s="6"/>
      <c r="C58" s="6"/>
      <c r="D58" s="6"/>
      <c r="E58" s="292"/>
      <c r="F58" s="292"/>
      <c r="G58" s="32"/>
      <c r="H58" s="198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3">
      <c r="A59" s="6"/>
      <c r="B59" s="6"/>
      <c r="C59" s="6"/>
      <c r="D59" s="6"/>
      <c r="E59" s="292"/>
      <c r="F59" s="292"/>
      <c r="G59" s="32"/>
      <c r="H59" s="198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3">
      <c r="A60" s="6"/>
      <c r="B60" s="6"/>
      <c r="C60" s="6"/>
      <c r="D60" s="6"/>
      <c r="E60" s="292"/>
      <c r="F60" s="292"/>
      <c r="G60" s="32"/>
      <c r="H60" s="198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3">
      <c r="A61" s="6"/>
      <c r="B61" s="6"/>
      <c r="C61" s="6"/>
      <c r="D61" s="6"/>
      <c r="E61" s="292"/>
      <c r="F61" s="292"/>
      <c r="G61" s="32"/>
      <c r="H61" s="198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3">
      <c r="A62" s="6"/>
      <c r="B62" s="6"/>
      <c r="C62" s="6"/>
      <c r="D62" s="6"/>
      <c r="E62" s="292"/>
      <c r="F62" s="292"/>
      <c r="G62" s="32"/>
      <c r="H62" s="198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3">
      <c r="A63" s="6"/>
      <c r="B63" s="6"/>
      <c r="C63" s="6"/>
      <c r="D63" s="6"/>
      <c r="E63" s="292"/>
      <c r="F63" s="292"/>
      <c r="G63" s="32"/>
      <c r="H63" s="198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3">
      <c r="A64" s="6"/>
      <c r="B64" s="6"/>
      <c r="C64" s="6"/>
      <c r="D64" s="6"/>
      <c r="E64" s="292"/>
      <c r="F64" s="292"/>
      <c r="G64" s="32"/>
      <c r="H64" s="198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3">
      <c r="A65" s="6"/>
      <c r="B65" s="6"/>
      <c r="C65" s="6"/>
      <c r="D65" s="6"/>
      <c r="E65" s="292"/>
      <c r="F65" s="292"/>
      <c r="G65" s="32"/>
      <c r="H65" s="198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3">
      <c r="A66" s="6"/>
      <c r="B66" s="6"/>
      <c r="C66" s="6"/>
      <c r="D66" s="6"/>
      <c r="E66" s="292"/>
      <c r="F66" s="292"/>
      <c r="G66" s="32"/>
      <c r="H66" s="198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3">
      <c r="A67" s="6"/>
      <c r="B67" s="6"/>
      <c r="C67" s="6"/>
      <c r="D67" s="6"/>
      <c r="E67" s="292"/>
      <c r="F67" s="292"/>
      <c r="G67" s="32"/>
      <c r="H67" s="198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3">
      <c r="A68" s="6"/>
      <c r="B68" s="6"/>
      <c r="C68" s="6"/>
      <c r="D68" s="6"/>
      <c r="E68" s="292"/>
      <c r="F68" s="292"/>
      <c r="G68" s="32"/>
      <c r="H68" s="198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3">
      <c r="A69" s="6"/>
      <c r="B69" s="6"/>
      <c r="C69" s="6"/>
      <c r="D69" s="6"/>
      <c r="E69" s="292"/>
      <c r="F69" s="292"/>
      <c r="G69" s="32"/>
      <c r="H69" s="198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3">
      <c r="A70" s="6"/>
      <c r="B70" s="6"/>
      <c r="C70" s="6"/>
      <c r="D70" s="6"/>
      <c r="E70" s="292"/>
      <c r="F70" s="292"/>
      <c r="G70" s="32"/>
      <c r="H70" s="198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3">
      <c r="A71" s="6"/>
      <c r="B71" s="6"/>
      <c r="C71" s="6"/>
      <c r="D71" s="6"/>
      <c r="E71" s="292"/>
      <c r="F71" s="292"/>
      <c r="G71" s="32"/>
      <c r="H71" s="198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3">
      <c r="A72" s="6"/>
      <c r="B72" s="6"/>
      <c r="C72" s="6"/>
      <c r="D72" s="6"/>
      <c r="E72" s="292"/>
      <c r="F72" s="292"/>
      <c r="G72" s="32"/>
      <c r="H72" s="198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3">
      <c r="A73" s="6"/>
      <c r="B73" s="6"/>
      <c r="C73" s="6"/>
      <c r="D73" s="6"/>
      <c r="E73" s="292"/>
      <c r="F73" s="292"/>
      <c r="G73" s="32"/>
      <c r="H73" s="198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3">
      <c r="A74" s="6"/>
      <c r="B74" s="6"/>
      <c r="C74" s="6"/>
      <c r="D74" s="6"/>
      <c r="E74" s="292"/>
      <c r="F74" s="292"/>
      <c r="G74" s="32"/>
      <c r="H74" s="198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3">
      <c r="A75" s="6"/>
      <c r="B75" s="6"/>
      <c r="C75" s="6"/>
      <c r="D75" s="6"/>
      <c r="E75" s="292"/>
      <c r="F75" s="292"/>
      <c r="G75" s="32"/>
      <c r="H75" s="198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3">
      <c r="A76" s="6"/>
      <c r="B76" s="6"/>
      <c r="C76" s="6"/>
      <c r="D76" s="6"/>
      <c r="E76" s="292"/>
      <c r="F76" s="292"/>
      <c r="G76" s="32"/>
      <c r="H76" s="198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3">
      <c r="A77" s="6"/>
      <c r="B77" s="6"/>
      <c r="C77" s="6"/>
      <c r="D77" s="6"/>
      <c r="E77" s="292"/>
      <c r="F77" s="292"/>
      <c r="G77" s="32"/>
      <c r="H77" s="198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3">
      <c r="A78" s="6"/>
      <c r="B78" s="6"/>
      <c r="C78" s="6"/>
      <c r="D78" s="6"/>
      <c r="E78" s="292"/>
      <c r="F78" s="292"/>
      <c r="G78" s="32"/>
      <c r="H78" s="198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3">
      <c r="A79" s="6"/>
      <c r="B79" s="6"/>
      <c r="C79" s="6"/>
      <c r="D79" s="6"/>
      <c r="E79" s="292"/>
      <c r="F79" s="292"/>
      <c r="G79" s="32"/>
      <c r="H79" s="198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3">
      <c r="A80" s="6"/>
      <c r="B80" s="6"/>
      <c r="C80" s="6"/>
      <c r="D80" s="6"/>
      <c r="E80" s="292"/>
      <c r="F80" s="292"/>
      <c r="G80" s="32"/>
      <c r="H80" s="198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3">
      <c r="A81" s="6"/>
      <c r="B81" s="6"/>
      <c r="C81" s="6"/>
      <c r="D81" s="6"/>
      <c r="E81" s="292"/>
      <c r="F81" s="292"/>
      <c r="G81" s="32"/>
      <c r="H81" s="198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3">
      <c r="A82" s="6"/>
      <c r="B82" s="6"/>
      <c r="C82" s="6"/>
      <c r="D82" s="6"/>
      <c r="E82" s="292"/>
      <c r="F82" s="292"/>
      <c r="G82" s="32"/>
      <c r="H82" s="198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3">
      <c r="A83" s="6"/>
      <c r="B83" s="6"/>
      <c r="C83" s="6"/>
      <c r="D83" s="6"/>
      <c r="E83" s="292"/>
      <c r="F83" s="292"/>
      <c r="G83" s="32"/>
      <c r="H83" s="198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3">
      <c r="A84" s="6"/>
      <c r="B84" s="6"/>
      <c r="C84" s="6"/>
      <c r="D84" s="6"/>
      <c r="E84" s="292"/>
      <c r="F84" s="292"/>
      <c r="G84" s="32"/>
      <c r="H84" s="198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3">
      <c r="A85" s="6"/>
      <c r="B85" s="6"/>
      <c r="C85" s="6"/>
      <c r="D85" s="6"/>
      <c r="E85" s="292"/>
      <c r="F85" s="292"/>
      <c r="G85" s="32"/>
      <c r="H85" s="198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3">
      <c r="A86" s="6"/>
      <c r="B86" s="6"/>
      <c r="C86" s="6"/>
      <c r="D86" s="6"/>
      <c r="E86" s="292"/>
      <c r="F86" s="292"/>
      <c r="G86" s="32"/>
      <c r="H86" s="198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3">
      <c r="A87" s="6"/>
      <c r="B87" s="6"/>
      <c r="C87" s="6"/>
      <c r="D87" s="6"/>
      <c r="E87" s="292"/>
      <c r="F87" s="292"/>
      <c r="G87" s="32"/>
      <c r="H87" s="198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3">
      <c r="A88" s="6"/>
      <c r="B88" s="6"/>
      <c r="C88" s="6"/>
      <c r="D88" s="6"/>
      <c r="E88" s="292"/>
      <c r="F88" s="292"/>
      <c r="G88" s="32"/>
      <c r="H88" s="198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3">
      <c r="A89" s="6"/>
      <c r="B89" s="6"/>
      <c r="C89" s="6"/>
      <c r="D89" s="6"/>
      <c r="E89" s="292"/>
      <c r="F89" s="292"/>
      <c r="G89" s="32"/>
      <c r="H89" s="198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3">
      <c r="A90" s="6"/>
      <c r="B90" s="6"/>
      <c r="C90" s="6"/>
      <c r="D90" s="6"/>
      <c r="E90" s="292"/>
      <c r="F90" s="292"/>
      <c r="G90" s="32"/>
      <c r="H90" s="198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3">
      <c r="A91" s="6"/>
      <c r="B91" s="6"/>
      <c r="C91" s="6"/>
      <c r="D91" s="6"/>
      <c r="E91" s="292"/>
      <c r="F91" s="292"/>
      <c r="G91" s="32"/>
      <c r="H91" s="198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3">
      <c r="A92" s="6"/>
      <c r="B92" s="6"/>
      <c r="C92" s="6"/>
      <c r="D92" s="6"/>
      <c r="E92" s="292"/>
      <c r="F92" s="292"/>
      <c r="G92" s="32"/>
      <c r="H92" s="198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3">
      <c r="A93" s="6"/>
      <c r="B93" s="6"/>
      <c r="C93" s="6"/>
      <c r="D93" s="6"/>
      <c r="E93" s="292"/>
      <c r="F93" s="292"/>
      <c r="G93" s="32"/>
      <c r="H93" s="198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3">
      <c r="A94" s="6"/>
      <c r="B94" s="6"/>
      <c r="C94" s="6"/>
      <c r="D94" s="6"/>
      <c r="E94" s="292"/>
      <c r="F94" s="292"/>
      <c r="G94" s="32"/>
      <c r="H94" s="198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3">
      <c r="A95" s="6"/>
      <c r="B95" s="6"/>
      <c r="C95" s="6"/>
      <c r="D95" s="6"/>
      <c r="E95" s="292"/>
      <c r="F95" s="292"/>
      <c r="G95" s="32"/>
      <c r="H95" s="198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3">
      <c r="A96" s="6"/>
      <c r="B96" s="6"/>
      <c r="C96" s="6"/>
      <c r="D96" s="6"/>
      <c r="E96" s="292"/>
      <c r="F96" s="292"/>
      <c r="G96" s="32"/>
      <c r="H96" s="198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3">
      <c r="A97" s="6"/>
      <c r="B97" s="6"/>
      <c r="C97" s="6"/>
      <c r="D97" s="6"/>
      <c r="E97" s="292"/>
      <c r="F97" s="292"/>
      <c r="G97" s="32"/>
      <c r="H97" s="198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3">
      <c r="A98" s="6"/>
      <c r="B98" s="6"/>
      <c r="C98" s="6"/>
      <c r="D98" s="6"/>
      <c r="E98" s="292"/>
      <c r="F98" s="292"/>
      <c r="G98" s="32"/>
      <c r="H98" s="198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3">
      <c r="A99" s="6"/>
      <c r="B99" s="6"/>
      <c r="C99" s="6"/>
      <c r="D99" s="6"/>
      <c r="E99" s="292"/>
      <c r="F99" s="292"/>
      <c r="G99" s="32"/>
      <c r="H99" s="198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3">
      <c r="A100" s="6"/>
      <c r="B100" s="6"/>
      <c r="C100" s="6"/>
      <c r="D100" s="6"/>
      <c r="E100" s="292"/>
      <c r="F100" s="292"/>
      <c r="G100" s="32"/>
      <c r="H100" s="198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3">
      <c r="A101" s="6"/>
      <c r="B101" s="6"/>
      <c r="C101" s="6"/>
      <c r="D101" s="6"/>
      <c r="E101" s="292"/>
      <c r="F101" s="292"/>
      <c r="G101" s="32"/>
      <c r="H101" s="198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3">
      <c r="A102" s="6"/>
      <c r="B102" s="6"/>
      <c r="C102" s="6"/>
      <c r="D102" s="6"/>
      <c r="E102" s="292"/>
      <c r="F102" s="292"/>
      <c r="G102" s="32"/>
      <c r="H102" s="198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3">
      <c r="A103" s="6"/>
      <c r="B103" s="6"/>
      <c r="C103" s="6"/>
      <c r="D103" s="6"/>
      <c r="E103" s="292"/>
      <c r="F103" s="292"/>
      <c r="G103" s="32"/>
      <c r="H103" s="198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3">
      <c r="A104" s="6"/>
      <c r="B104" s="6"/>
      <c r="C104" s="6"/>
      <c r="D104" s="6"/>
      <c r="E104" s="292"/>
      <c r="F104" s="292"/>
      <c r="G104" s="32"/>
      <c r="H104" s="198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3">
      <c r="A105" s="6"/>
      <c r="B105" s="6"/>
      <c r="C105" s="6"/>
      <c r="D105" s="6"/>
      <c r="E105" s="292"/>
      <c r="F105" s="292"/>
      <c r="G105" s="32"/>
      <c r="H105" s="198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3">
      <c r="A106" s="6"/>
      <c r="B106" s="6"/>
      <c r="C106" s="6"/>
      <c r="D106" s="6"/>
      <c r="E106" s="292"/>
      <c r="F106" s="292"/>
      <c r="G106" s="32"/>
      <c r="H106" s="198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3">
      <c r="A107" s="6"/>
      <c r="B107" s="6"/>
      <c r="C107" s="6"/>
      <c r="D107" s="6"/>
      <c r="E107" s="292"/>
      <c r="F107" s="292"/>
      <c r="G107" s="32"/>
      <c r="H107" s="198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3">
      <c r="A108" s="6"/>
      <c r="B108" s="6"/>
      <c r="C108" s="6"/>
      <c r="D108" s="6"/>
      <c r="E108" s="292"/>
      <c r="F108" s="292"/>
      <c r="G108" s="32"/>
      <c r="H108" s="198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3">
      <c r="A109" s="6"/>
      <c r="B109" s="6"/>
      <c r="C109" s="6"/>
      <c r="D109" s="6"/>
      <c r="E109" s="292"/>
      <c r="F109" s="292"/>
      <c r="G109" s="32"/>
      <c r="H109" s="198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3">
      <c r="A110" s="6"/>
      <c r="B110" s="6"/>
      <c r="C110" s="6"/>
      <c r="D110" s="6"/>
      <c r="E110" s="292"/>
      <c r="F110" s="292"/>
      <c r="G110" s="32"/>
      <c r="H110" s="198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3">
      <c r="A111" s="6"/>
      <c r="B111" s="6"/>
      <c r="C111" s="6"/>
      <c r="D111" s="6"/>
      <c r="E111" s="292"/>
      <c r="F111" s="292"/>
      <c r="G111" s="32"/>
      <c r="H111" s="198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3">
      <c r="A112" s="6"/>
      <c r="B112" s="6"/>
      <c r="C112" s="6"/>
      <c r="D112" s="6"/>
      <c r="E112" s="292"/>
      <c r="F112" s="292"/>
      <c r="G112" s="32"/>
      <c r="H112" s="198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3">
      <c r="A113" s="6"/>
      <c r="B113" s="6"/>
      <c r="C113" s="6"/>
      <c r="D113" s="6"/>
      <c r="E113" s="292"/>
      <c r="F113" s="292"/>
      <c r="G113" s="32"/>
      <c r="H113" s="198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3">
      <c r="A114" s="6"/>
      <c r="B114" s="6"/>
      <c r="C114" s="6"/>
      <c r="D114" s="6"/>
      <c r="E114" s="292"/>
      <c r="F114" s="292"/>
      <c r="G114" s="32"/>
      <c r="H114" s="198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3">
      <c r="A115" s="6"/>
      <c r="B115" s="6"/>
      <c r="C115" s="6"/>
      <c r="D115" s="6"/>
      <c r="E115" s="292"/>
      <c r="F115" s="292"/>
      <c r="G115" s="32"/>
      <c r="H115" s="198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3">
      <c r="A116" s="6"/>
      <c r="B116" s="6"/>
      <c r="C116" s="6"/>
      <c r="D116" s="6"/>
      <c r="E116" s="292"/>
      <c r="F116" s="292"/>
      <c r="G116" s="32"/>
      <c r="H116" s="198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3">
      <c r="A117" s="6"/>
      <c r="B117" s="6"/>
      <c r="C117" s="6"/>
      <c r="D117" s="6"/>
      <c r="E117" s="292"/>
      <c r="F117" s="292"/>
      <c r="G117" s="32"/>
      <c r="H117" s="198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3">
      <c r="A118" s="6"/>
      <c r="B118" s="6"/>
      <c r="C118" s="6"/>
      <c r="D118" s="6"/>
      <c r="E118" s="292"/>
      <c r="F118" s="292"/>
      <c r="G118" s="32"/>
      <c r="H118" s="198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3">
      <c r="A119" s="6"/>
      <c r="B119" s="6"/>
      <c r="C119" s="6"/>
      <c r="D119" s="6"/>
      <c r="E119" s="292"/>
      <c r="F119" s="292"/>
      <c r="G119" s="32"/>
      <c r="H119" s="198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3">
      <c r="A120" s="6"/>
      <c r="B120" s="6"/>
      <c r="C120" s="6"/>
      <c r="D120" s="6"/>
      <c r="E120" s="292"/>
      <c r="F120" s="292"/>
      <c r="G120" s="32"/>
      <c r="H120" s="198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3">
      <c r="A121" s="6"/>
      <c r="B121" s="6"/>
      <c r="C121" s="6"/>
      <c r="D121" s="6"/>
      <c r="E121" s="292"/>
      <c r="F121" s="292"/>
      <c r="G121" s="32"/>
      <c r="H121" s="198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3">
      <c r="A122" s="6"/>
      <c r="B122" s="6"/>
      <c r="C122" s="6"/>
      <c r="D122" s="6"/>
      <c r="E122" s="292"/>
      <c r="F122" s="292"/>
      <c r="G122" s="32"/>
      <c r="H122" s="198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3">
      <c r="A123" s="6"/>
      <c r="B123" s="6"/>
      <c r="C123" s="6"/>
      <c r="D123" s="6"/>
      <c r="E123" s="292"/>
      <c r="F123" s="292"/>
      <c r="G123" s="32"/>
      <c r="H123" s="198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3">
      <c r="A124" s="6"/>
      <c r="B124" s="6"/>
      <c r="C124" s="6"/>
      <c r="D124" s="6"/>
      <c r="E124" s="292"/>
      <c r="F124" s="292"/>
      <c r="G124" s="32"/>
      <c r="H124" s="198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3">
      <c r="A125" s="6"/>
      <c r="B125" s="6"/>
      <c r="C125" s="6"/>
      <c r="D125" s="6"/>
      <c r="E125" s="292"/>
      <c r="F125" s="292"/>
      <c r="G125" s="32"/>
      <c r="H125" s="198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3">
      <c r="A126" s="6"/>
      <c r="B126" s="6"/>
      <c r="C126" s="6"/>
      <c r="D126" s="6"/>
      <c r="E126" s="292"/>
      <c r="F126" s="292"/>
      <c r="G126" s="32"/>
      <c r="H126" s="198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3">
      <c r="A127" s="6"/>
      <c r="B127" s="6"/>
      <c r="C127" s="6"/>
      <c r="D127" s="6"/>
      <c r="E127" s="292"/>
      <c r="F127" s="292"/>
      <c r="G127" s="32"/>
      <c r="H127" s="198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3">
      <c r="A128" s="6"/>
      <c r="B128" s="6"/>
      <c r="C128" s="6"/>
      <c r="D128" s="6"/>
      <c r="E128" s="292"/>
      <c r="F128" s="292"/>
      <c r="G128" s="32"/>
      <c r="H128" s="198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3">
      <c r="A129" s="6"/>
      <c r="B129" s="6"/>
      <c r="C129" s="6"/>
      <c r="D129" s="6"/>
      <c r="E129" s="292"/>
      <c r="F129" s="292"/>
      <c r="G129" s="32"/>
      <c r="H129" s="198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3">
      <c r="A130" s="6"/>
      <c r="B130" s="6"/>
      <c r="C130" s="6"/>
      <c r="D130" s="6"/>
      <c r="E130" s="292"/>
      <c r="F130" s="292"/>
      <c r="G130" s="32"/>
      <c r="H130" s="198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3">
      <c r="A131" s="6"/>
      <c r="B131" s="6"/>
      <c r="C131" s="6"/>
      <c r="D131" s="6"/>
      <c r="E131" s="292"/>
      <c r="F131" s="292"/>
      <c r="G131" s="32"/>
      <c r="H131" s="198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3">
      <c r="A132" s="6"/>
      <c r="B132" s="6"/>
      <c r="C132" s="6"/>
      <c r="D132" s="6"/>
      <c r="E132" s="292"/>
      <c r="F132" s="292"/>
      <c r="G132" s="32"/>
      <c r="H132" s="198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3">
      <c r="A133" s="6"/>
      <c r="B133" s="6"/>
      <c r="C133" s="6"/>
      <c r="D133" s="6"/>
      <c r="E133" s="292"/>
      <c r="F133" s="292"/>
      <c r="G133" s="32"/>
      <c r="H133" s="198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3">
      <c r="A134" s="6"/>
      <c r="B134" s="6"/>
      <c r="C134" s="6"/>
      <c r="D134" s="6"/>
      <c r="E134" s="292"/>
      <c r="F134" s="292"/>
      <c r="G134" s="32"/>
      <c r="H134" s="198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3">
      <c r="A135" s="6"/>
      <c r="B135" s="6"/>
      <c r="C135" s="6"/>
      <c r="D135" s="6"/>
      <c r="E135" s="292"/>
      <c r="F135" s="292"/>
      <c r="G135" s="32"/>
      <c r="H135" s="198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3">
      <c r="A136" s="6"/>
      <c r="B136" s="6"/>
      <c r="C136" s="6"/>
      <c r="D136" s="6"/>
      <c r="E136" s="292"/>
      <c r="F136" s="292"/>
      <c r="G136" s="32"/>
      <c r="H136" s="198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3">
      <c r="A137" s="6"/>
      <c r="B137" s="6"/>
      <c r="C137" s="6"/>
      <c r="D137" s="6"/>
      <c r="E137" s="292"/>
      <c r="F137" s="292"/>
      <c r="G137" s="32"/>
      <c r="H137" s="198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3">
      <c r="A138" s="6"/>
      <c r="B138" s="6"/>
      <c r="C138" s="6"/>
      <c r="D138" s="6"/>
      <c r="E138" s="292"/>
      <c r="F138" s="292"/>
      <c r="G138" s="32"/>
      <c r="H138" s="198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3">
      <c r="A139" s="6"/>
      <c r="B139" s="6"/>
      <c r="C139" s="6"/>
      <c r="D139" s="6"/>
      <c r="E139" s="292"/>
      <c r="F139" s="292"/>
      <c r="G139" s="32"/>
      <c r="H139" s="198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3">
      <c r="A140" s="6"/>
      <c r="B140" s="6"/>
      <c r="C140" s="6"/>
      <c r="D140" s="6"/>
      <c r="E140" s="292"/>
      <c r="F140" s="292"/>
      <c r="G140" s="32"/>
      <c r="H140" s="198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3">
      <c r="A141" s="6"/>
      <c r="B141" s="6"/>
      <c r="C141" s="6"/>
      <c r="D141" s="6"/>
      <c r="E141" s="292"/>
      <c r="F141" s="292"/>
      <c r="G141" s="32"/>
      <c r="H141" s="198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3">
      <c r="A142" s="6"/>
      <c r="B142" s="6"/>
      <c r="C142" s="6"/>
      <c r="D142" s="6"/>
      <c r="E142" s="292"/>
      <c r="F142" s="292"/>
      <c r="G142" s="32"/>
      <c r="H142" s="198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3">
      <c r="A143" s="6"/>
      <c r="B143" s="6"/>
      <c r="C143" s="6"/>
      <c r="D143" s="6"/>
      <c r="E143" s="292"/>
      <c r="F143" s="292"/>
      <c r="G143" s="32"/>
      <c r="H143" s="198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3">
      <c r="A144" s="6"/>
      <c r="B144" s="6"/>
      <c r="C144" s="6"/>
      <c r="D144" s="6"/>
      <c r="E144" s="292"/>
      <c r="F144" s="292"/>
      <c r="G144" s="32"/>
      <c r="H144" s="198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3">
      <c r="A145" s="6"/>
      <c r="B145" s="6"/>
      <c r="C145" s="6"/>
      <c r="D145" s="6"/>
      <c r="E145" s="292"/>
      <c r="F145" s="292"/>
      <c r="G145" s="32"/>
      <c r="H145" s="198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3">
      <c r="A146" s="6"/>
      <c r="B146" s="6"/>
      <c r="C146" s="6"/>
      <c r="D146" s="6"/>
      <c r="E146" s="292"/>
      <c r="F146" s="292"/>
      <c r="G146" s="32"/>
      <c r="H146" s="198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3">
      <c r="A147" s="6"/>
      <c r="B147" s="6"/>
      <c r="C147" s="6"/>
      <c r="D147" s="6"/>
      <c r="E147" s="292"/>
      <c r="F147" s="292"/>
      <c r="G147" s="32"/>
      <c r="H147" s="198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3">
      <c r="A148" s="6"/>
      <c r="B148" s="6"/>
      <c r="C148" s="6"/>
      <c r="D148" s="6"/>
      <c r="E148" s="292"/>
      <c r="F148" s="292"/>
      <c r="G148" s="32"/>
      <c r="H148" s="198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3">
      <c r="A149" s="6"/>
      <c r="B149" s="6"/>
      <c r="C149" s="6"/>
      <c r="D149" s="6"/>
      <c r="E149" s="292"/>
      <c r="F149" s="292"/>
      <c r="G149" s="32"/>
      <c r="H149" s="198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3">
      <c r="A150" s="6"/>
      <c r="B150" s="6"/>
      <c r="C150" s="6"/>
      <c r="D150" s="6"/>
      <c r="E150" s="292"/>
      <c r="F150" s="292"/>
      <c r="G150" s="32"/>
      <c r="H150" s="198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3">
      <c r="A151" s="6"/>
      <c r="B151" s="6"/>
      <c r="C151" s="6"/>
      <c r="D151" s="6"/>
      <c r="E151" s="292"/>
      <c r="F151" s="292"/>
      <c r="G151" s="32"/>
      <c r="H151" s="198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3">
      <c r="A152" s="6"/>
      <c r="B152" s="6"/>
      <c r="C152" s="6"/>
      <c r="D152" s="6"/>
      <c r="E152" s="292"/>
      <c r="F152" s="292"/>
      <c r="G152" s="32"/>
      <c r="H152" s="198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3">
      <c r="A153" s="6"/>
      <c r="B153" s="6"/>
      <c r="C153" s="6"/>
      <c r="D153" s="6"/>
      <c r="E153" s="292"/>
      <c r="F153" s="292"/>
      <c r="G153" s="32"/>
      <c r="H153" s="198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3">
      <c r="A154" s="6"/>
      <c r="B154" s="6"/>
      <c r="C154" s="6"/>
      <c r="D154" s="6"/>
      <c r="E154" s="292"/>
      <c r="F154" s="292"/>
      <c r="G154" s="32"/>
      <c r="H154" s="198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3">
      <c r="A155" s="6"/>
      <c r="B155" s="6"/>
      <c r="C155" s="6"/>
      <c r="D155" s="6"/>
      <c r="E155" s="292"/>
      <c r="F155" s="292"/>
      <c r="G155" s="32"/>
      <c r="H155" s="198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3">
      <c r="A156" s="6"/>
      <c r="B156" s="6"/>
      <c r="C156" s="6"/>
      <c r="D156" s="6"/>
      <c r="E156" s="292"/>
      <c r="F156" s="292"/>
      <c r="G156" s="32"/>
      <c r="H156" s="198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3">
      <c r="A157" s="6"/>
      <c r="B157" s="6"/>
      <c r="C157" s="6"/>
      <c r="D157" s="6"/>
      <c r="E157" s="292"/>
      <c r="F157" s="292"/>
      <c r="G157" s="32"/>
      <c r="H157" s="198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3">
      <c r="A158" s="6"/>
      <c r="B158" s="6"/>
      <c r="C158" s="6"/>
      <c r="D158" s="6"/>
      <c r="E158" s="292"/>
      <c r="F158" s="292"/>
      <c r="G158" s="32"/>
      <c r="H158" s="198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3">
      <c r="A159" s="6"/>
      <c r="B159" s="6"/>
      <c r="C159" s="6"/>
      <c r="D159" s="6"/>
      <c r="E159" s="292"/>
      <c r="F159" s="292"/>
      <c r="G159" s="32"/>
      <c r="H159" s="198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3">
      <c r="A160" s="6"/>
      <c r="B160" s="6"/>
      <c r="C160" s="6"/>
      <c r="D160" s="6"/>
      <c r="E160" s="292"/>
      <c r="F160" s="292"/>
      <c r="G160" s="32"/>
      <c r="H160" s="198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3">
      <c r="A161" s="6"/>
      <c r="B161" s="6"/>
      <c r="C161" s="6"/>
      <c r="D161" s="6"/>
      <c r="E161" s="292"/>
      <c r="F161" s="292"/>
      <c r="G161" s="32"/>
      <c r="H161" s="198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3">
      <c r="A162" s="6"/>
      <c r="B162" s="6"/>
      <c r="C162" s="6"/>
      <c r="D162" s="6"/>
      <c r="E162" s="292"/>
      <c r="F162" s="292"/>
      <c r="G162" s="32"/>
      <c r="H162" s="198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3">
      <c r="A163" s="6"/>
      <c r="B163" s="6"/>
      <c r="C163" s="6"/>
      <c r="D163" s="6"/>
      <c r="E163" s="292"/>
      <c r="F163" s="292"/>
      <c r="G163" s="32"/>
      <c r="H163" s="198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3">
      <c r="A164" s="6"/>
      <c r="B164" s="6"/>
      <c r="C164" s="6"/>
      <c r="D164" s="6"/>
      <c r="E164" s="292"/>
      <c r="F164" s="292"/>
      <c r="G164" s="32"/>
      <c r="H164" s="198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3">
      <c r="A165" s="6"/>
      <c r="B165" s="6"/>
      <c r="C165" s="6"/>
      <c r="D165" s="6"/>
      <c r="E165" s="292"/>
      <c r="F165" s="292"/>
      <c r="G165" s="32"/>
      <c r="H165" s="198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3">
      <c r="A166" s="6"/>
      <c r="B166" s="6"/>
      <c r="C166" s="6"/>
      <c r="D166" s="6"/>
      <c r="E166" s="292"/>
      <c r="F166" s="292"/>
      <c r="G166" s="32"/>
      <c r="H166" s="198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3">
      <c r="A167" s="6"/>
      <c r="B167" s="6"/>
      <c r="C167" s="6"/>
      <c r="D167" s="6"/>
      <c r="E167" s="292"/>
      <c r="F167" s="292"/>
      <c r="G167" s="32"/>
      <c r="H167" s="198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3">
      <c r="A168" s="6"/>
      <c r="B168" s="6"/>
      <c r="C168" s="6"/>
      <c r="D168" s="6"/>
      <c r="E168" s="292"/>
      <c r="F168" s="292"/>
      <c r="G168" s="32"/>
      <c r="H168" s="198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3">
      <c r="A169" s="6"/>
      <c r="B169" s="6"/>
      <c r="C169" s="6"/>
      <c r="D169" s="6"/>
      <c r="E169" s="292"/>
      <c r="F169" s="292"/>
      <c r="G169" s="32"/>
      <c r="H169" s="198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3">
      <c r="A170" s="6"/>
      <c r="B170" s="6"/>
      <c r="C170" s="6"/>
      <c r="D170" s="6"/>
      <c r="E170" s="292"/>
      <c r="F170" s="292"/>
      <c r="G170" s="32"/>
      <c r="H170" s="198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3">
      <c r="A171" s="6"/>
      <c r="B171" s="6"/>
      <c r="C171" s="6"/>
      <c r="D171" s="6"/>
      <c r="E171" s="292"/>
      <c r="F171" s="292"/>
      <c r="G171" s="32"/>
      <c r="H171" s="198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3">
      <c r="A172" s="6"/>
      <c r="B172" s="6"/>
      <c r="C172" s="6"/>
      <c r="D172" s="6"/>
      <c r="E172" s="292"/>
      <c r="F172" s="292"/>
      <c r="G172" s="32"/>
      <c r="H172" s="198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3">
      <c r="A173" s="6"/>
      <c r="B173" s="6"/>
      <c r="C173" s="6"/>
      <c r="D173" s="6"/>
      <c r="E173" s="292"/>
      <c r="F173" s="292"/>
      <c r="G173" s="32"/>
      <c r="H173" s="198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3">
      <c r="A174" s="6"/>
      <c r="B174" s="6"/>
      <c r="C174" s="6"/>
      <c r="D174" s="6"/>
      <c r="E174" s="292"/>
      <c r="F174" s="292"/>
      <c r="G174" s="32"/>
      <c r="H174" s="198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3">
      <c r="A175" s="6"/>
      <c r="B175" s="6"/>
      <c r="C175" s="6"/>
      <c r="D175" s="6"/>
      <c r="E175" s="292"/>
      <c r="F175" s="292"/>
      <c r="G175" s="32"/>
      <c r="H175" s="198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3">
      <c r="A176" s="6"/>
      <c r="B176" s="6"/>
      <c r="C176" s="6"/>
      <c r="D176" s="6"/>
      <c r="E176" s="292"/>
      <c r="F176" s="292"/>
      <c r="G176" s="32"/>
      <c r="H176" s="198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3">
      <c r="A177" s="6"/>
      <c r="B177" s="6"/>
      <c r="C177" s="6"/>
      <c r="D177" s="6"/>
      <c r="E177" s="292"/>
      <c r="F177" s="292"/>
      <c r="G177" s="32"/>
      <c r="H177" s="198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3">
      <c r="A178" s="6"/>
      <c r="B178" s="6"/>
      <c r="C178" s="6"/>
      <c r="D178" s="6"/>
      <c r="E178" s="292"/>
      <c r="F178" s="292"/>
      <c r="G178" s="32"/>
      <c r="H178" s="198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3">
      <c r="A179" s="6"/>
      <c r="B179" s="6"/>
      <c r="C179" s="6"/>
      <c r="D179" s="6"/>
      <c r="E179" s="292"/>
      <c r="F179" s="292"/>
      <c r="G179" s="32"/>
      <c r="H179" s="198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3">
      <c r="A180" s="6"/>
      <c r="B180" s="6"/>
      <c r="C180" s="6"/>
      <c r="D180" s="6"/>
      <c r="E180" s="292"/>
      <c r="F180" s="292"/>
      <c r="G180" s="32"/>
      <c r="H180" s="198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3">
      <c r="A181" s="6"/>
      <c r="B181" s="6"/>
      <c r="C181" s="6"/>
      <c r="D181" s="6"/>
      <c r="E181" s="292"/>
      <c r="F181" s="292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3">
      <c r="A182" s="6"/>
      <c r="B182" s="6"/>
      <c r="C182" s="6"/>
      <c r="D182" s="6"/>
      <c r="E182" s="292"/>
      <c r="F182" s="292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3">
      <c r="A183" s="6"/>
      <c r="B183" s="6"/>
      <c r="C183" s="6"/>
      <c r="D183" s="6"/>
      <c r="E183" s="292"/>
      <c r="F183" s="292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3">
      <c r="A184" s="6"/>
      <c r="B184" s="6"/>
      <c r="C184" s="6"/>
      <c r="D184" s="6"/>
      <c r="E184" s="292"/>
      <c r="F184" s="292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3">
      <c r="A185" s="6"/>
      <c r="B185" s="6"/>
      <c r="C185" s="6"/>
      <c r="D185" s="6"/>
      <c r="E185" s="292"/>
      <c r="F185" s="292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3">
      <c r="A186" s="6"/>
      <c r="B186" s="6"/>
      <c r="C186" s="6"/>
      <c r="D186" s="6"/>
      <c r="E186" s="292"/>
      <c r="F186" s="292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3">
      <c r="A187" s="6"/>
      <c r="B187" s="6"/>
      <c r="C187" s="6"/>
      <c r="D187" s="6"/>
      <c r="E187" s="292"/>
      <c r="F187" s="292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3">
      <c r="A188" s="6"/>
      <c r="B188" s="6"/>
      <c r="C188" s="6"/>
      <c r="D188" s="6"/>
      <c r="E188" s="292"/>
      <c r="F188" s="292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3">
      <c r="A189" s="6"/>
      <c r="B189" s="6"/>
      <c r="C189" s="6"/>
      <c r="D189" s="6"/>
      <c r="E189" s="292"/>
      <c r="F189" s="292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3">
      <c r="A190" s="6"/>
      <c r="B190" s="6"/>
      <c r="C190" s="6"/>
      <c r="D190" s="6"/>
      <c r="E190" s="292"/>
      <c r="F190" s="292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3">
      <c r="A191" s="6"/>
      <c r="B191" s="6"/>
      <c r="C191" s="6"/>
      <c r="D191" s="6"/>
      <c r="E191" s="292"/>
      <c r="F191" s="292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3">
      <c r="A192" s="6"/>
      <c r="B192" s="6"/>
      <c r="C192" s="6"/>
      <c r="D192" s="6"/>
      <c r="E192" s="292"/>
      <c r="F192" s="292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3">
      <c r="A193" s="6"/>
      <c r="B193" s="6"/>
      <c r="C193" s="6"/>
      <c r="D193" s="6"/>
      <c r="E193" s="292"/>
      <c r="F193" s="292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3">
      <c r="A194" s="6"/>
      <c r="B194" s="6"/>
      <c r="C194" s="6"/>
      <c r="D194" s="6"/>
      <c r="E194" s="292"/>
      <c r="F194" s="292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3">
      <c r="A195" s="6"/>
      <c r="B195" s="6"/>
      <c r="C195" s="6"/>
      <c r="D195" s="6"/>
      <c r="E195" s="292"/>
      <c r="F195" s="292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3">
      <c r="A196" s="6"/>
      <c r="B196" s="6"/>
      <c r="C196" s="6"/>
      <c r="D196" s="6"/>
      <c r="E196" s="292"/>
      <c r="F196" s="292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3">
      <c r="A197" s="6"/>
      <c r="B197" s="6"/>
      <c r="C197" s="6"/>
      <c r="D197" s="6"/>
      <c r="E197" s="292"/>
      <c r="F197" s="292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3">
      <c r="A198" s="6"/>
      <c r="B198" s="6"/>
      <c r="C198" s="6"/>
      <c r="D198" s="6"/>
      <c r="E198" s="292"/>
      <c r="F198" s="292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3">
      <c r="A199" s="6"/>
      <c r="B199" s="6"/>
      <c r="C199" s="6"/>
      <c r="D199" s="6"/>
      <c r="E199" s="292"/>
      <c r="F199" s="292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3">
      <c r="A200" s="6"/>
      <c r="B200" s="6"/>
      <c r="C200" s="6"/>
      <c r="D200" s="6"/>
      <c r="E200" s="292"/>
      <c r="F200" s="292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3">
      <c r="A201" s="6"/>
      <c r="B201" s="6"/>
      <c r="C201" s="6"/>
      <c r="D201" s="6"/>
      <c r="E201" s="292"/>
      <c r="F201" s="292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3">
      <c r="A202" s="6"/>
      <c r="B202" s="6"/>
      <c r="C202" s="6"/>
      <c r="D202" s="6"/>
      <c r="E202" s="292"/>
      <c r="F202" s="292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3">
      <c r="A203" s="6"/>
      <c r="B203" s="6"/>
      <c r="C203" s="6"/>
      <c r="D203" s="6"/>
      <c r="E203" s="292"/>
      <c r="F203" s="292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3">
      <c r="A204" s="6"/>
      <c r="B204" s="6"/>
      <c r="C204" s="6"/>
      <c r="D204" s="6"/>
      <c r="E204" s="292"/>
      <c r="F204" s="292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3">
      <c r="A205" s="6"/>
      <c r="B205" s="6"/>
      <c r="C205" s="6"/>
      <c r="D205" s="6"/>
      <c r="E205" s="292"/>
      <c r="F205" s="292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3">
      <c r="A206" s="6"/>
      <c r="B206" s="6"/>
      <c r="C206" s="6"/>
      <c r="D206" s="6"/>
      <c r="E206" s="292"/>
      <c r="F206" s="292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3">
      <c r="A207" s="6"/>
      <c r="B207" s="6"/>
      <c r="C207" s="6"/>
      <c r="D207" s="6"/>
      <c r="E207" s="292"/>
      <c r="F207" s="292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3">
      <c r="A208" s="6"/>
      <c r="B208" s="6"/>
      <c r="C208" s="6"/>
      <c r="D208" s="6"/>
      <c r="E208" s="292"/>
      <c r="F208" s="292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3">
      <c r="A209" s="6"/>
      <c r="B209" s="6"/>
      <c r="C209" s="6"/>
      <c r="D209" s="6"/>
      <c r="E209" s="292"/>
      <c r="F209" s="292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3">
      <c r="A210" s="6"/>
      <c r="B210" s="6"/>
      <c r="C210" s="6"/>
      <c r="D210" s="6"/>
      <c r="E210" s="292"/>
      <c r="F210" s="292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3">
      <c r="A211" s="6"/>
      <c r="B211" s="6"/>
      <c r="C211" s="6"/>
      <c r="D211" s="6"/>
      <c r="E211" s="292"/>
      <c r="F211" s="292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3">
      <c r="A212" s="6"/>
      <c r="B212" s="6"/>
      <c r="C212" s="6"/>
      <c r="D212" s="6"/>
      <c r="E212" s="292"/>
      <c r="F212" s="29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3">
      <c r="A213" s="6"/>
      <c r="B213" s="6"/>
      <c r="C213" s="6"/>
      <c r="D213" s="6"/>
      <c r="E213" s="292"/>
      <c r="F213" s="29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3">
      <c r="A214" s="6"/>
      <c r="B214" s="6"/>
      <c r="C214" s="6"/>
      <c r="D214" s="6"/>
      <c r="E214" s="292"/>
      <c r="F214" s="29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3">
      <c r="A215" s="6"/>
      <c r="B215" s="6"/>
      <c r="C215" s="6"/>
      <c r="D215" s="6"/>
      <c r="E215" s="292"/>
      <c r="F215" s="29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3">
      <c r="A216" s="6"/>
      <c r="B216" s="6"/>
      <c r="C216" s="6"/>
      <c r="D216" s="6"/>
      <c r="E216" s="292"/>
      <c r="F216" s="29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3">
      <c r="A217" s="6"/>
      <c r="B217" s="6"/>
      <c r="C217" s="6"/>
      <c r="D217" s="6"/>
      <c r="E217" s="292"/>
      <c r="F217" s="29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3">
      <c r="A218" s="6"/>
      <c r="B218" s="6"/>
      <c r="C218" s="6"/>
      <c r="D218" s="6"/>
      <c r="E218" s="292"/>
      <c r="F218" s="29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3">
      <c r="A219" s="6"/>
      <c r="B219" s="6"/>
      <c r="C219" s="6"/>
      <c r="D219" s="6"/>
      <c r="E219" s="292"/>
      <c r="F219" s="29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3">
      <c r="A220" s="6"/>
      <c r="B220" s="6"/>
      <c r="C220" s="6"/>
      <c r="D220" s="6"/>
      <c r="E220" s="292"/>
      <c r="F220" s="29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3">
      <c r="A221" s="6"/>
      <c r="B221" s="6"/>
      <c r="C221" s="6"/>
      <c r="D221" s="6"/>
      <c r="E221" s="292"/>
      <c r="F221" s="29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3">
      <c r="A222" s="6"/>
      <c r="B222" s="6"/>
      <c r="C222" s="6"/>
      <c r="D222" s="6"/>
      <c r="E222" s="292"/>
      <c r="F222" s="29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3">
      <c r="A223" s="6"/>
      <c r="B223" s="6"/>
      <c r="C223" s="6"/>
      <c r="D223" s="6"/>
      <c r="E223" s="292"/>
      <c r="F223" s="29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3">
      <c r="A224" s="6"/>
      <c r="B224" s="6"/>
      <c r="C224" s="6"/>
      <c r="D224" s="6"/>
      <c r="E224" s="292"/>
      <c r="F224" s="29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3">
      <c r="A225" s="6"/>
      <c r="B225" s="6"/>
      <c r="C225" s="6"/>
      <c r="D225" s="6"/>
      <c r="E225" s="292"/>
      <c r="F225" s="29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3">
      <c r="A226" s="6"/>
      <c r="B226" s="6"/>
      <c r="C226" s="6"/>
      <c r="D226" s="6"/>
      <c r="E226" s="292"/>
      <c r="F226" s="29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3">
      <c r="A227" s="6"/>
      <c r="B227" s="6"/>
      <c r="C227" s="6"/>
      <c r="D227" s="6"/>
      <c r="E227" s="292"/>
      <c r="F227" s="29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3">
      <c r="A228" s="6"/>
      <c r="B228" s="6"/>
      <c r="C228" s="6"/>
      <c r="D228" s="6"/>
      <c r="E228" s="292"/>
      <c r="F228" s="29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3">
      <c r="A229" s="6"/>
      <c r="B229" s="6"/>
      <c r="C229" s="6"/>
      <c r="D229" s="6"/>
      <c r="E229" s="292"/>
      <c r="F229" s="29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3">
      <c r="A230" s="6"/>
      <c r="B230" s="6"/>
      <c r="C230" s="6"/>
      <c r="D230" s="6"/>
      <c r="E230" s="292"/>
      <c r="F230" s="29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3">
      <c r="A231" s="6"/>
      <c r="B231" s="6"/>
      <c r="C231" s="6"/>
      <c r="D231" s="6"/>
      <c r="E231" s="292"/>
      <c r="F231" s="29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3">
      <c r="A232" s="6"/>
      <c r="B232" s="6"/>
      <c r="C232" s="6"/>
      <c r="D232" s="6"/>
      <c r="E232" s="292"/>
      <c r="F232" s="29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3">
      <c r="A233" s="6"/>
      <c r="B233" s="6"/>
      <c r="C233" s="6"/>
      <c r="D233" s="6"/>
      <c r="E233" s="292"/>
      <c r="F233" s="29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3">
      <c r="A234" s="6"/>
      <c r="B234" s="6"/>
      <c r="C234" s="6"/>
      <c r="D234" s="6"/>
      <c r="E234" s="292"/>
      <c r="F234" s="29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3">
      <c r="A235" s="6"/>
      <c r="B235" s="6"/>
      <c r="C235" s="6"/>
      <c r="D235" s="6"/>
      <c r="E235" s="292"/>
      <c r="F235" s="29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3">
      <c r="A236" s="6"/>
      <c r="B236" s="6"/>
      <c r="C236" s="6"/>
      <c r="D236" s="6"/>
      <c r="E236" s="292"/>
      <c r="F236" s="29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3">
      <c r="A237" s="6"/>
      <c r="B237" s="6"/>
      <c r="C237" s="6"/>
      <c r="D237" s="6"/>
      <c r="E237" s="292"/>
      <c r="F237" s="29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3">
      <c r="A238" s="6"/>
      <c r="B238" s="6"/>
      <c r="C238" s="6"/>
      <c r="D238" s="6"/>
      <c r="E238" s="292"/>
      <c r="F238" s="29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3">
      <c r="A239" s="6"/>
      <c r="B239" s="6"/>
      <c r="C239" s="6"/>
      <c r="D239" s="6"/>
      <c r="E239" s="292"/>
      <c r="F239" s="29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3">
      <c r="A240" s="6"/>
      <c r="B240" s="6"/>
      <c r="C240" s="6"/>
      <c r="D240" s="6"/>
      <c r="E240" s="292"/>
      <c r="F240" s="29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3">
      <c r="A241" s="6"/>
      <c r="B241" s="6"/>
      <c r="C241" s="6"/>
      <c r="D241" s="6"/>
      <c r="E241" s="292"/>
      <c r="F241" s="29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3">
      <c r="A242" s="6"/>
      <c r="B242" s="6"/>
      <c r="C242" s="6"/>
      <c r="D242" s="6"/>
      <c r="E242" s="292"/>
      <c r="F242" s="29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3">
      <c r="A243" s="6"/>
      <c r="B243" s="6"/>
      <c r="C243" s="6"/>
      <c r="D243" s="6"/>
      <c r="E243" s="292"/>
      <c r="F243" s="29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3">
      <c r="A244" s="6"/>
      <c r="B244" s="6"/>
      <c r="C244" s="6"/>
      <c r="D244" s="6"/>
      <c r="E244" s="292"/>
      <c r="F244" s="29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3">
      <c r="A245" s="6"/>
      <c r="B245" s="6"/>
      <c r="C245" s="6"/>
      <c r="D245" s="6"/>
      <c r="E245" s="292"/>
      <c r="F245" s="29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3">
      <c r="A246" s="6"/>
      <c r="B246" s="6"/>
      <c r="C246" s="6"/>
      <c r="D246" s="6"/>
      <c r="E246" s="292"/>
      <c r="F246" s="29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3">
      <c r="A247" s="6"/>
      <c r="B247" s="6"/>
      <c r="C247" s="6"/>
      <c r="D247" s="6"/>
      <c r="E247" s="292"/>
      <c r="F247" s="29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3">
      <c r="A248" s="6"/>
      <c r="B248" s="6"/>
      <c r="C248" s="6"/>
      <c r="D248" s="6"/>
      <c r="E248" s="292"/>
      <c r="F248" s="29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3">
      <c r="A249" s="6"/>
      <c r="B249" s="6"/>
      <c r="C249" s="6"/>
      <c r="D249" s="6"/>
      <c r="E249" s="292"/>
      <c r="F249" s="29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3">
      <c r="A250" s="6"/>
      <c r="B250" s="6"/>
      <c r="C250" s="6"/>
      <c r="D250" s="6"/>
      <c r="E250" s="292"/>
      <c r="F250" s="29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3">
      <c r="A251" s="6"/>
      <c r="B251" s="6"/>
      <c r="C251" s="6"/>
      <c r="D251" s="6"/>
      <c r="E251" s="292"/>
      <c r="F251" s="29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3">
      <c r="A252" s="6"/>
      <c r="B252" s="6"/>
      <c r="C252" s="6"/>
      <c r="D252" s="6"/>
      <c r="E252" s="292"/>
      <c r="F252" s="29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3">
      <c r="A253" s="6"/>
      <c r="B253" s="6"/>
      <c r="C253" s="6"/>
      <c r="D253" s="6"/>
      <c r="E253" s="292"/>
      <c r="F253" s="29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3">
      <c r="A254" s="6"/>
      <c r="B254" s="6"/>
      <c r="C254" s="6"/>
      <c r="D254" s="6"/>
      <c r="E254" s="292"/>
      <c r="F254" s="29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3">
      <c r="A255" s="6"/>
      <c r="B255" s="6"/>
      <c r="C255" s="6"/>
      <c r="D255" s="6"/>
      <c r="E255" s="292"/>
      <c r="F255" s="29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3">
      <c r="A256" s="6"/>
      <c r="B256" s="6"/>
      <c r="C256" s="6"/>
      <c r="D256" s="6"/>
      <c r="E256" s="292"/>
      <c r="F256" s="29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3">
      <c r="A257" s="6"/>
      <c r="B257" s="6"/>
      <c r="C257" s="6"/>
      <c r="D257" s="6"/>
      <c r="E257" s="292"/>
      <c r="F257" s="29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3">
      <c r="A258" s="6"/>
      <c r="B258" s="6"/>
      <c r="C258" s="6"/>
      <c r="D258" s="6"/>
      <c r="E258" s="292"/>
      <c r="F258" s="29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3">
      <c r="A259" s="6"/>
      <c r="B259" s="6"/>
      <c r="C259" s="6"/>
      <c r="D259" s="6"/>
      <c r="E259" s="292"/>
      <c r="F259" s="29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3">
      <c r="A260" s="6"/>
      <c r="B260" s="6"/>
      <c r="C260" s="6"/>
      <c r="D260" s="6"/>
      <c r="E260" s="292"/>
      <c r="F260" s="29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3">
      <c r="A261" s="6"/>
      <c r="B261" s="6"/>
      <c r="C261" s="6"/>
      <c r="D261" s="6"/>
      <c r="E261" s="292"/>
      <c r="F261" s="29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3">
      <c r="A262" s="6"/>
      <c r="B262" s="6"/>
      <c r="C262" s="6"/>
      <c r="D262" s="6"/>
      <c r="E262" s="292"/>
      <c r="F262" s="29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3">
      <c r="A263" s="6"/>
      <c r="B263" s="6"/>
      <c r="C263" s="6"/>
      <c r="D263" s="6"/>
      <c r="E263" s="292"/>
      <c r="F263" s="29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3">
      <c r="A264" s="6"/>
      <c r="B264" s="6"/>
      <c r="C264" s="6"/>
      <c r="D264" s="6"/>
      <c r="E264" s="292"/>
      <c r="F264" s="29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3">
      <c r="A265" s="6"/>
      <c r="B265" s="6"/>
      <c r="C265" s="6"/>
      <c r="D265" s="6"/>
      <c r="E265" s="292"/>
      <c r="F265" s="29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3">
      <c r="A266" s="6"/>
      <c r="B266" s="6"/>
      <c r="C266" s="6"/>
      <c r="D266" s="6"/>
      <c r="E266" s="292"/>
      <c r="F266" s="29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3">
      <c r="A267" s="6"/>
      <c r="B267" s="6"/>
      <c r="C267" s="6"/>
      <c r="D267" s="6"/>
      <c r="E267" s="292"/>
      <c r="F267" s="29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3">
      <c r="A268" s="6"/>
      <c r="B268" s="6"/>
      <c r="C268" s="6"/>
      <c r="D268" s="6"/>
      <c r="E268" s="292"/>
      <c r="F268" s="29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3">
      <c r="A269" s="6"/>
      <c r="B269" s="6"/>
      <c r="C269" s="6"/>
      <c r="D269" s="6"/>
      <c r="E269" s="292"/>
      <c r="F269" s="29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3">
      <c r="A270" s="6"/>
      <c r="B270" s="6"/>
      <c r="C270" s="6"/>
      <c r="D270" s="6"/>
      <c r="E270" s="292"/>
      <c r="F270" s="29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3">
      <c r="A271" s="6"/>
      <c r="B271" s="6"/>
      <c r="C271" s="6"/>
      <c r="D271" s="6"/>
      <c r="E271" s="292"/>
      <c r="F271" s="29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3">
      <c r="A272" s="6"/>
      <c r="B272" s="6"/>
      <c r="C272" s="6"/>
      <c r="D272" s="6"/>
      <c r="E272" s="292"/>
      <c r="F272" s="29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3">
      <c r="A273" s="6"/>
      <c r="B273" s="6"/>
      <c r="C273" s="6"/>
      <c r="D273" s="6"/>
      <c r="E273" s="292"/>
      <c r="F273" s="29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3">
      <c r="A274" s="6"/>
      <c r="B274" s="6"/>
      <c r="C274" s="6"/>
      <c r="D274" s="6"/>
      <c r="E274" s="292"/>
      <c r="F274" s="29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3">
      <c r="A275" s="6"/>
      <c r="B275" s="6"/>
      <c r="C275" s="6"/>
      <c r="D275" s="6"/>
      <c r="E275" s="292"/>
      <c r="F275" s="29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3">
      <c r="A276" s="6"/>
      <c r="B276" s="6"/>
      <c r="C276" s="6"/>
      <c r="D276" s="6"/>
      <c r="E276" s="292"/>
      <c r="F276" s="29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3">
      <c r="A277" s="6"/>
      <c r="B277" s="6"/>
      <c r="C277" s="6"/>
      <c r="D277" s="6"/>
      <c r="E277" s="292"/>
      <c r="F277" s="29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3">
      <c r="A278" s="6"/>
      <c r="B278" s="6"/>
      <c r="C278" s="6"/>
      <c r="D278" s="6"/>
      <c r="E278" s="292"/>
      <c r="F278" s="29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3">
      <c r="A279" s="6"/>
      <c r="B279" s="6"/>
      <c r="C279" s="6"/>
      <c r="D279" s="6"/>
      <c r="E279" s="292"/>
      <c r="F279" s="29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3">
      <c r="A280" s="6"/>
      <c r="B280" s="6"/>
      <c r="C280" s="6"/>
      <c r="D280" s="6"/>
      <c r="E280" s="292"/>
      <c r="F280" s="29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3">
      <c r="A281" s="6"/>
      <c r="B281" s="6"/>
      <c r="C281" s="6"/>
      <c r="D281" s="6"/>
      <c r="E281" s="292"/>
      <c r="F281" s="29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3">
      <c r="A282" s="6"/>
      <c r="B282" s="6"/>
      <c r="C282" s="6"/>
      <c r="D282" s="6"/>
      <c r="E282" s="292"/>
      <c r="F282" s="29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3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3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3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3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3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3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3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3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3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3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3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3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3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3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3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3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3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3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3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3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3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3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3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3">
      <c r="A333" s="6"/>
      <c r="B333" s="6"/>
      <c r="C333" s="6"/>
      <c r="D333" s="6"/>
      <c r="E333" s="6"/>
      <c r="F333" s="6"/>
      <c r="G333" s="289"/>
      <c r="H333" s="289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3">
      <c r="A334" s="6"/>
      <c r="B334" s="6"/>
      <c r="C334" s="6"/>
      <c r="D334" s="6"/>
      <c r="E334" s="6"/>
      <c r="F334" s="6"/>
      <c r="G334" s="289"/>
      <c r="H334" s="289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3">
      <c r="A335" s="6"/>
      <c r="B335" s="6"/>
      <c r="C335" s="6"/>
      <c r="D335" s="6"/>
      <c r="E335" s="6"/>
      <c r="F335" s="6"/>
      <c r="G335" s="289"/>
      <c r="H335" s="289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3">
      <c r="A336" s="6"/>
      <c r="B336" s="6"/>
      <c r="C336" s="6"/>
      <c r="D336" s="6"/>
      <c r="E336" s="6"/>
      <c r="F336" s="6"/>
      <c r="G336" s="289"/>
      <c r="H336" s="289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3">
      <c r="A337" s="6"/>
      <c r="B337" s="6"/>
      <c r="C337" s="6"/>
      <c r="D337" s="6"/>
      <c r="E337" s="6"/>
      <c r="F337" s="6"/>
      <c r="G337" s="289"/>
      <c r="H337" s="289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3">
      <c r="A338" s="6"/>
      <c r="B338" s="6"/>
      <c r="C338" s="6"/>
      <c r="D338" s="6"/>
      <c r="E338" s="6"/>
      <c r="F338" s="6"/>
      <c r="G338" s="289"/>
      <c r="H338" s="289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3">
      <c r="A339" s="6"/>
      <c r="B339" s="6"/>
      <c r="C339" s="6"/>
      <c r="D339" s="6"/>
      <c r="E339" s="6"/>
      <c r="F339" s="6"/>
      <c r="G339" s="289"/>
      <c r="H339" s="289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3">
      <c r="A340" s="6"/>
      <c r="B340" s="6"/>
      <c r="C340" s="6"/>
      <c r="D340" s="6"/>
      <c r="E340" s="6"/>
      <c r="F340" s="6"/>
      <c r="G340" s="289"/>
      <c r="H340" s="289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3">
      <c r="A341" s="6"/>
      <c r="B341" s="6"/>
      <c r="C341" s="6"/>
      <c r="D341" s="6"/>
      <c r="E341" s="6"/>
      <c r="F341" s="6"/>
      <c r="G341" s="289"/>
      <c r="H341" s="289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3">
      <c r="A342" s="6"/>
      <c r="B342" s="6"/>
      <c r="C342" s="6"/>
      <c r="D342" s="6"/>
      <c r="E342" s="6"/>
      <c r="F342" s="6"/>
      <c r="G342" s="289"/>
      <c r="H342" s="289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3">
      <c r="A343" s="6"/>
      <c r="B343" s="6"/>
      <c r="C343" s="6"/>
      <c r="D343" s="6"/>
      <c r="E343" s="6"/>
      <c r="F343" s="6"/>
      <c r="G343" s="289"/>
      <c r="H343" s="289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3">
      <c r="A344" s="6"/>
      <c r="B344" s="6"/>
      <c r="C344" s="6"/>
      <c r="D344" s="6"/>
      <c r="E344" s="6"/>
      <c r="F344" s="6"/>
      <c r="G344" s="289"/>
      <c r="H344" s="289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3">
      <c r="A345" s="6"/>
      <c r="B345" s="6"/>
      <c r="C345" s="6"/>
      <c r="D345" s="6"/>
      <c r="E345" s="6"/>
      <c r="F345" s="6"/>
      <c r="G345" s="289"/>
      <c r="H345" s="289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3">
      <c r="A346" s="6"/>
      <c r="B346" s="6"/>
      <c r="C346" s="6"/>
      <c r="D346" s="6"/>
      <c r="E346" s="6"/>
      <c r="F346" s="6"/>
      <c r="G346" s="289"/>
      <c r="H346" s="289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3">
      <c r="A347" s="6"/>
      <c r="B347" s="6"/>
      <c r="C347" s="6"/>
      <c r="D347" s="6"/>
      <c r="E347" s="6"/>
      <c r="F347" s="6"/>
      <c r="G347" s="289"/>
      <c r="H347" s="289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3">
      <c r="A348" s="6"/>
      <c r="B348" s="6"/>
      <c r="C348" s="6"/>
      <c r="D348" s="6"/>
      <c r="E348" s="6"/>
      <c r="F348" s="6"/>
      <c r="G348" s="289"/>
      <c r="H348" s="289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3">
      <c r="A349" s="6"/>
      <c r="B349" s="6"/>
      <c r="C349" s="6"/>
      <c r="D349" s="6"/>
      <c r="E349" s="6"/>
      <c r="F349" s="6"/>
      <c r="G349" s="289"/>
      <c r="H349" s="289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3">
      <c r="A350" s="6"/>
      <c r="B350" s="6"/>
      <c r="C350" s="6"/>
      <c r="D350" s="6"/>
      <c r="E350" s="6"/>
      <c r="F350" s="6"/>
      <c r="G350" s="289"/>
      <c r="H350" s="289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3">
      <c r="A351" s="6"/>
      <c r="B351" s="6"/>
      <c r="C351" s="6"/>
      <c r="D351" s="6"/>
      <c r="E351" s="6"/>
      <c r="F351" s="6"/>
      <c r="G351" s="289"/>
      <c r="H351" s="289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3">
      <c r="A352" s="6"/>
      <c r="B352" s="6"/>
      <c r="C352" s="6"/>
      <c r="D352" s="6"/>
      <c r="E352" s="6"/>
      <c r="F352" s="6"/>
      <c r="G352" s="289"/>
      <c r="H352" s="289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3">
      <c r="A353" s="6"/>
      <c r="B353" s="6"/>
      <c r="C353" s="6"/>
      <c r="D353" s="6"/>
      <c r="E353" s="6"/>
      <c r="F353" s="6"/>
      <c r="G353" s="289"/>
      <c r="H353" s="289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3">
      <c r="A354" s="6"/>
      <c r="B354" s="6"/>
      <c r="C354" s="6"/>
      <c r="D354" s="6"/>
      <c r="E354" s="6"/>
      <c r="F354" s="6"/>
      <c r="G354" s="289"/>
      <c r="H354" s="289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3">
      <c r="A355" s="6"/>
      <c r="B355" s="6"/>
      <c r="C355" s="6"/>
      <c r="D355" s="6"/>
      <c r="E355" s="6"/>
      <c r="F355" s="6"/>
      <c r="G355" s="289"/>
      <c r="H355" s="289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topLeftCell="A10" zoomScaleNormal="100" zoomScaleSheetLayoutView="100" workbookViewId="0">
      <selection activeCell="D15" sqref="D15:D16"/>
    </sheetView>
  </sheetViews>
  <sheetFormatPr baseColWidth="10" defaultColWidth="9.6640625" defaultRowHeight="14.4" x14ac:dyDescent="0.3"/>
  <cols>
    <col min="1" max="1" width="4.33203125" style="19" customWidth="1"/>
    <col min="2" max="2" width="6.6640625" style="19" customWidth="1"/>
    <col min="3" max="3" width="11.88671875" style="19" customWidth="1"/>
    <col min="4" max="4" width="55.5546875" style="19" customWidth="1"/>
    <col min="5" max="5" width="13.88671875" style="19" customWidth="1"/>
    <col min="6" max="6" width="0.88671875" style="19" customWidth="1"/>
    <col min="7" max="7" width="0" style="223" hidden="1" customWidth="1"/>
    <col min="8" max="8" width="9.6640625" style="223"/>
    <col min="9" max="9" width="9.6640625" style="19" customWidth="1"/>
    <col min="10" max="10" width="16.33203125" style="6" customWidth="1"/>
    <col min="11" max="17" width="9.6640625" style="6" customWidth="1"/>
    <col min="18" max="18" width="88" style="6" customWidth="1"/>
    <col min="19" max="19" width="9.6640625" style="6" customWidth="1"/>
    <col min="20" max="16384" width="9.6640625" style="6"/>
  </cols>
  <sheetData>
    <row r="1" spans="1:12" ht="4.5" customHeight="1" x14ac:dyDescent="0.3">
      <c r="B1" s="38"/>
      <c r="C1" s="38"/>
      <c r="D1" s="38"/>
      <c r="E1" s="38"/>
      <c r="F1" s="38"/>
      <c r="G1" s="38"/>
      <c r="H1" s="38"/>
      <c r="J1" s="38"/>
    </row>
    <row r="2" spans="1:12" ht="2.25" customHeight="1" x14ac:dyDescent="0.3">
      <c r="B2" s="45"/>
      <c r="C2" s="45"/>
      <c r="D2" s="45"/>
      <c r="E2" s="45"/>
      <c r="F2" s="45"/>
      <c r="G2" s="45"/>
      <c r="H2" s="45"/>
      <c r="J2" s="45"/>
    </row>
    <row r="3" spans="1:12" ht="5.25" customHeight="1" x14ac:dyDescent="0.3">
      <c r="B3" s="222"/>
      <c r="C3" s="222"/>
      <c r="D3" s="222"/>
      <c r="E3" s="222"/>
      <c r="F3" s="222"/>
      <c r="G3" s="222"/>
      <c r="H3" s="222"/>
      <c r="J3" s="218"/>
      <c r="K3" s="218"/>
    </row>
    <row r="4" spans="1:12" x14ac:dyDescent="0.3">
      <c r="B4" s="328" t="s">
        <v>403</v>
      </c>
      <c r="C4" s="328"/>
      <c r="D4" s="328"/>
      <c r="E4" s="219" t="s">
        <v>412</v>
      </c>
      <c r="F4" s="20"/>
      <c r="G4" s="20"/>
      <c r="H4" s="20"/>
      <c r="J4" s="241" t="s">
        <v>413</v>
      </c>
      <c r="K4" s="20"/>
    </row>
    <row r="5" spans="1:12" s="217" customFormat="1" ht="18" customHeight="1" x14ac:dyDescent="0.3">
      <c r="A5" s="224"/>
      <c r="B5" s="41" t="s">
        <v>404</v>
      </c>
      <c r="C5" s="14"/>
      <c r="D5" s="14"/>
      <c r="E5" s="332">
        <v>37900</v>
      </c>
      <c r="F5" s="332"/>
      <c r="G5" s="225"/>
      <c r="H5" s="225"/>
      <c r="I5" s="224"/>
      <c r="J5" s="332">
        <v>37900</v>
      </c>
      <c r="K5" s="332"/>
    </row>
    <row r="6" spans="1:12" s="217" customFormat="1" ht="18" customHeight="1" x14ac:dyDescent="0.3">
      <c r="A6" s="224"/>
      <c r="B6" s="41" t="s">
        <v>405</v>
      </c>
      <c r="C6" s="14"/>
      <c r="D6" s="14"/>
      <c r="E6" s="332">
        <v>35900</v>
      </c>
      <c r="F6" s="332"/>
      <c r="G6" s="225"/>
      <c r="H6" s="225"/>
      <c r="I6" s="224"/>
      <c r="J6" s="332">
        <v>35900</v>
      </c>
      <c r="K6" s="332"/>
    </row>
    <row r="7" spans="1:12" ht="17.100000000000001" customHeight="1" x14ac:dyDescent="0.3">
      <c r="B7" s="41" t="s">
        <v>80</v>
      </c>
      <c r="C7" s="41"/>
      <c r="D7" s="41"/>
      <c r="E7" s="332">
        <f>154000</f>
        <v>154000</v>
      </c>
      <c r="F7" s="332"/>
      <c r="G7" s="336"/>
      <c r="H7" s="336"/>
      <c r="I7" s="336"/>
      <c r="J7" s="333">
        <f>154000</f>
        <v>154000</v>
      </c>
      <c r="K7" s="333"/>
      <c r="L7" s="32"/>
    </row>
    <row r="8" spans="1:12" x14ac:dyDescent="0.3">
      <c r="B8" s="41" t="s">
        <v>115</v>
      </c>
      <c r="C8" s="41"/>
      <c r="D8" s="41"/>
      <c r="E8" s="332">
        <v>109000</v>
      </c>
      <c r="F8" s="332"/>
      <c r="G8" s="336"/>
      <c r="H8" s="336"/>
      <c r="I8" s="336"/>
      <c r="J8" s="333">
        <v>109000</v>
      </c>
      <c r="K8" s="333"/>
      <c r="L8" s="32"/>
    </row>
    <row r="9" spans="1:12" s="217" customFormat="1" ht="18" customHeight="1" x14ac:dyDescent="0.3">
      <c r="A9" s="224"/>
      <c r="B9" s="41" t="s">
        <v>265</v>
      </c>
      <c r="C9" s="41"/>
      <c r="D9" s="41"/>
      <c r="E9" s="332">
        <v>7500</v>
      </c>
      <c r="F9" s="332"/>
      <c r="G9" s="225"/>
      <c r="H9" s="225"/>
      <c r="I9" s="224"/>
      <c r="J9" s="332">
        <v>7500</v>
      </c>
      <c r="K9" s="332"/>
    </row>
    <row r="10" spans="1:12" s="217" customFormat="1" ht="18" customHeight="1" x14ac:dyDescent="0.3">
      <c r="A10" s="224"/>
      <c r="B10" s="41" t="s">
        <v>266</v>
      </c>
      <c r="C10" s="41"/>
      <c r="D10" s="41"/>
      <c r="E10" s="332">
        <v>9000</v>
      </c>
      <c r="F10" s="332"/>
      <c r="G10" s="225"/>
      <c r="H10" s="225"/>
      <c r="I10" s="224"/>
      <c r="J10" s="332">
        <v>9000</v>
      </c>
      <c r="K10" s="332"/>
    </row>
    <row r="11" spans="1:12" s="217" customFormat="1" ht="18" customHeight="1" x14ac:dyDescent="0.3">
      <c r="A11" s="224"/>
      <c r="B11" s="41" t="s">
        <v>268</v>
      </c>
      <c r="C11" s="41"/>
      <c r="D11" s="41"/>
      <c r="E11" s="332">
        <v>65000</v>
      </c>
      <c r="F11" s="332"/>
      <c r="G11" s="225"/>
      <c r="H11" s="225"/>
      <c r="I11" s="224"/>
      <c r="J11" s="332">
        <v>65000</v>
      </c>
      <c r="K11" s="332"/>
    </row>
    <row r="12" spans="1:12" s="217" customFormat="1" ht="18" customHeight="1" x14ac:dyDescent="0.3">
      <c r="A12" s="224"/>
      <c r="B12" s="41" t="s">
        <v>280</v>
      </c>
      <c r="C12" s="41"/>
      <c r="D12" s="41"/>
      <c r="E12" s="332">
        <v>140000</v>
      </c>
      <c r="F12" s="332"/>
      <c r="G12" s="225"/>
      <c r="H12" s="225"/>
      <c r="I12" s="224"/>
      <c r="J12" s="332">
        <v>140000</v>
      </c>
      <c r="K12" s="332"/>
    </row>
    <row r="13" spans="1:12" s="217" customFormat="1" ht="18" customHeight="1" x14ac:dyDescent="0.3">
      <c r="A13" s="224"/>
      <c r="B13" s="41" t="s">
        <v>279</v>
      </c>
      <c r="C13" s="41"/>
      <c r="D13" s="41"/>
      <c r="E13" s="332">
        <v>220000</v>
      </c>
      <c r="F13" s="332"/>
      <c r="G13" s="225"/>
      <c r="H13" s="225"/>
      <c r="I13" s="224"/>
      <c r="J13" s="332">
        <v>220000</v>
      </c>
      <c r="K13" s="332"/>
    </row>
    <row r="14" spans="1:12" s="217" customFormat="1" ht="33" customHeight="1" x14ac:dyDescent="0.3">
      <c r="A14" s="224"/>
      <c r="B14" s="335" t="s">
        <v>406</v>
      </c>
      <c r="C14" s="335"/>
      <c r="D14" s="335"/>
      <c r="E14" s="332">
        <v>4500000</v>
      </c>
      <c r="F14" s="332">
        <v>3800000</v>
      </c>
      <c r="G14" s="225"/>
      <c r="H14" s="225"/>
      <c r="I14" s="224"/>
      <c r="J14" s="333">
        <v>5200000</v>
      </c>
      <c r="K14" s="333">
        <v>3800000</v>
      </c>
    </row>
    <row r="15" spans="1:12" s="217" customFormat="1" ht="18" customHeight="1" x14ac:dyDescent="0.3">
      <c r="A15" s="224"/>
      <c r="B15" s="41" t="s">
        <v>188</v>
      </c>
      <c r="C15" s="41"/>
      <c r="D15" s="41"/>
      <c r="E15" s="332">
        <v>500000</v>
      </c>
      <c r="F15" s="332"/>
      <c r="G15" s="225"/>
      <c r="H15" s="225"/>
      <c r="I15" s="224"/>
      <c r="J15" s="332">
        <v>500000</v>
      </c>
      <c r="K15" s="332"/>
    </row>
    <row r="16" spans="1:12" s="217" customFormat="1" ht="18" customHeight="1" x14ac:dyDescent="0.3">
      <c r="A16" s="224"/>
      <c r="B16" s="41" t="s">
        <v>407</v>
      </c>
      <c r="C16" s="41"/>
      <c r="D16" s="41"/>
      <c r="E16" s="332">
        <v>65000</v>
      </c>
      <c r="F16" s="332"/>
      <c r="G16" s="225"/>
      <c r="H16" s="225"/>
      <c r="I16" s="224"/>
      <c r="J16" s="332">
        <v>65000</v>
      </c>
      <c r="K16" s="332"/>
    </row>
    <row r="17" spans="1:11" s="217" customFormat="1" ht="18" customHeight="1" x14ac:dyDescent="0.3">
      <c r="A17" s="224"/>
      <c r="B17" s="41" t="s">
        <v>129</v>
      </c>
      <c r="C17" s="41"/>
      <c r="D17" s="41"/>
      <c r="E17" s="332">
        <v>480000</v>
      </c>
      <c r="F17" s="332"/>
      <c r="G17" s="225"/>
      <c r="H17" s="225"/>
      <c r="I17" s="224"/>
      <c r="J17" s="332">
        <v>480000</v>
      </c>
      <c r="K17" s="332"/>
    </row>
    <row r="18" spans="1:11" s="217" customFormat="1" ht="18" customHeight="1" x14ac:dyDescent="0.3">
      <c r="A18" s="224"/>
      <c r="B18" s="41" t="s">
        <v>86</v>
      </c>
      <c r="C18" s="41"/>
      <c r="D18" s="41"/>
      <c r="E18" s="332">
        <v>950000</v>
      </c>
      <c r="F18" s="332">
        <v>65000</v>
      </c>
      <c r="G18" s="225"/>
      <c r="H18" s="225"/>
      <c r="I18" s="224"/>
      <c r="J18" s="333">
        <v>950000</v>
      </c>
      <c r="K18" s="333">
        <v>65000</v>
      </c>
    </row>
    <row r="19" spans="1:11" s="217" customFormat="1" ht="18" customHeight="1" x14ac:dyDescent="0.3">
      <c r="A19" s="224"/>
      <c r="B19" s="41" t="s">
        <v>408</v>
      </c>
      <c r="C19" s="41"/>
      <c r="D19" s="41"/>
      <c r="E19" s="332">
        <v>1950000</v>
      </c>
      <c r="F19" s="332">
        <v>160000</v>
      </c>
      <c r="G19" s="225"/>
      <c r="H19" s="225"/>
      <c r="I19" s="224"/>
      <c r="J19" s="333">
        <v>1950000</v>
      </c>
      <c r="K19" s="333">
        <v>160000</v>
      </c>
    </row>
    <row r="20" spans="1:11" ht="33" customHeight="1" x14ac:dyDescent="0.3">
      <c r="B20" s="335" t="s">
        <v>409</v>
      </c>
      <c r="C20" s="335"/>
      <c r="D20" s="335"/>
      <c r="E20" s="332">
        <v>1750000</v>
      </c>
      <c r="F20" s="332">
        <v>160000</v>
      </c>
      <c r="G20" s="221"/>
      <c r="H20" s="221"/>
      <c r="J20" s="333">
        <v>1750000</v>
      </c>
      <c r="K20" s="333">
        <v>160000</v>
      </c>
    </row>
    <row r="21" spans="1:11" s="217" customFormat="1" ht="18" customHeight="1" x14ac:dyDescent="0.3">
      <c r="A21" s="224"/>
      <c r="B21" s="41" t="s">
        <v>410</v>
      </c>
      <c r="C21" s="41"/>
      <c r="D21" s="41"/>
      <c r="E21" s="332">
        <v>650000</v>
      </c>
      <c r="F21" s="332"/>
      <c r="G21" s="225"/>
      <c r="H21" s="225"/>
      <c r="I21" s="224"/>
      <c r="J21" s="332">
        <v>650000</v>
      </c>
      <c r="K21" s="332"/>
    </row>
    <row r="22" spans="1:11" ht="15.75" customHeight="1" x14ac:dyDescent="0.3">
      <c r="G22" s="221"/>
      <c r="H22" s="221"/>
    </row>
    <row r="23" spans="1:11" ht="15.75" customHeight="1" x14ac:dyDescent="0.3">
      <c r="B23" s="334" t="s">
        <v>3</v>
      </c>
      <c r="C23" s="334"/>
      <c r="D23" s="334"/>
      <c r="E23" s="334"/>
      <c r="F23" s="334"/>
      <c r="G23" s="334"/>
      <c r="H23" s="220"/>
    </row>
    <row r="24" spans="1:11" x14ac:dyDescent="0.3">
      <c r="B24" s="337" t="str">
        <f>IF($A24&gt;0,VLOOKUP($A24,[2]ADICIONALES!$A$1:$C$200,2,FALSE),"")</f>
        <v/>
      </c>
      <c r="C24" s="337"/>
      <c r="D24" s="337"/>
      <c r="E24" s="338" t="str">
        <f>IF($A24&gt;0,VLOOKUP($A24,[2]ADICIONALES!$A$1:$C$200,3,FALSE),"")</f>
        <v/>
      </c>
      <c r="F24" s="338"/>
      <c r="G24" s="40"/>
      <c r="H24" s="40"/>
    </row>
    <row r="25" spans="1:11" x14ac:dyDescent="0.3">
      <c r="B25" s="337" t="str">
        <f>IF($A25&gt;0,VLOOKUP($A25,[2]ADICIONALES!$A$1:$C$200,2,FALSE),"")</f>
        <v/>
      </c>
      <c r="C25" s="337"/>
      <c r="D25" s="337"/>
      <c r="E25" s="338" t="str">
        <f>IF($A25&gt;0,VLOOKUP($A25,[2]ADICIONALES!$A$1:$C$200,3,FALSE),"")</f>
        <v/>
      </c>
      <c r="F25" s="338"/>
      <c r="G25" s="40"/>
      <c r="H25" s="40"/>
    </row>
    <row r="26" spans="1:11" x14ac:dyDescent="0.3">
      <c r="B26" s="337" t="str">
        <f>IF($A26&gt;0,VLOOKUP($A26,[2]ADICIONALES!$A$1:$C$200,2,FALSE),"")</f>
        <v/>
      </c>
      <c r="C26" s="337"/>
      <c r="D26" s="337"/>
      <c r="E26" s="338" t="str">
        <f>IF($A26&gt;0,VLOOKUP($A26,[2]ADICIONALES!$A$1:$C$200,3,FALSE),"")</f>
        <v/>
      </c>
      <c r="F26" s="338"/>
      <c r="G26" s="40"/>
      <c r="H26" s="40"/>
    </row>
    <row r="27" spans="1:11" x14ac:dyDescent="0.3">
      <c r="B27" s="337" t="str">
        <f>IF($A27&gt;0,VLOOKUP($A27,[2]ADICIONALES!$A$1:$C$200,2,FALSE),"")</f>
        <v/>
      </c>
      <c r="C27" s="337"/>
      <c r="D27" s="337"/>
      <c r="E27" s="338" t="str">
        <f>IF($A27&gt;0,VLOOKUP($A27,[2]ADICIONALES!$A$1:$C$200,3,FALSE),"")</f>
        <v/>
      </c>
      <c r="F27" s="338"/>
      <c r="G27" s="40"/>
      <c r="H27" s="40"/>
    </row>
    <row r="28" spans="1:11" x14ac:dyDescent="0.3">
      <c r="B28" s="337" t="str">
        <f>IF($A28&gt;0,VLOOKUP($A28,[2]ADICIONALES!$A$1:$C$200,2,FALSE),"")</f>
        <v/>
      </c>
      <c r="C28" s="337"/>
      <c r="D28" s="337"/>
      <c r="E28" s="338" t="str">
        <f>IF($A28&gt;0,VLOOKUP($A28,[2]ADICIONALES!$A$1:$C$200,3,FALSE),"")</f>
        <v/>
      </c>
      <c r="F28" s="338"/>
      <c r="G28" s="40"/>
      <c r="H28" s="40"/>
    </row>
    <row r="29" spans="1:11" x14ac:dyDescent="0.3">
      <c r="B29" s="337" t="str">
        <f>IF($A29&gt;0,VLOOKUP($A29,[2]ADICIONALES!$A$1:$C$200,2,FALSE),"")</f>
        <v/>
      </c>
      <c r="C29" s="337"/>
      <c r="D29" s="337"/>
      <c r="E29" s="338" t="str">
        <f>IF($A29&gt;0,VLOOKUP($A29,[2]ADICIONALES!$A$1:$C$200,3,FALSE),"")</f>
        <v/>
      </c>
      <c r="F29" s="338"/>
      <c r="G29" s="40"/>
      <c r="H29" s="40"/>
    </row>
    <row r="30" spans="1:11" x14ac:dyDescent="0.3">
      <c r="B30" s="337" t="str">
        <f>IF($A30&gt;0,VLOOKUP($A30,[2]ADICIONALES!$A$1:$C$200,2,FALSE),"")</f>
        <v/>
      </c>
      <c r="C30" s="337"/>
      <c r="D30" s="337"/>
      <c r="E30" s="338" t="str">
        <f>IF($A30&gt;0,VLOOKUP($A30,[2]ADICIONALES!$A$1:$C$200,3,FALSE),"")</f>
        <v/>
      </c>
      <c r="F30" s="338"/>
      <c r="G30" s="40"/>
      <c r="H30" s="40"/>
    </row>
    <row r="31" spans="1:11" x14ac:dyDescent="0.3">
      <c r="B31" s="337" t="str">
        <f>IF($A31&gt;0,VLOOKUP($A31,[2]ADICIONALES!$A$1:$C$200,2,FALSE),"")</f>
        <v/>
      </c>
      <c r="C31" s="337"/>
      <c r="D31" s="337"/>
      <c r="E31" s="338" t="str">
        <f>IF($A31&gt;0,VLOOKUP($A31,[2]ADICIONALES!$A$1:$C$200,3,FALSE),"")</f>
        <v/>
      </c>
      <c r="F31" s="338"/>
      <c r="G31" s="40"/>
      <c r="H31" s="40"/>
    </row>
    <row r="32" spans="1:11" x14ac:dyDescent="0.3">
      <c r="B32" s="337" t="str">
        <f>IF($A32&gt;0,VLOOKUP($A32,[2]ADICIONALES!$A$1:$C$200,2,FALSE),"")</f>
        <v/>
      </c>
      <c r="C32" s="337"/>
      <c r="D32" s="337"/>
      <c r="E32" s="338" t="str">
        <f>IF($A32&gt;0,VLOOKUP($A32,[2]ADICIONALES!$A$1:$C$200,3,FALSE),"")</f>
        <v/>
      </c>
      <c r="F32" s="338"/>
      <c r="G32" s="40"/>
      <c r="H32" s="40"/>
    </row>
    <row r="33" spans="1:9" x14ac:dyDescent="0.3">
      <c r="B33" s="337" t="str">
        <f>IF($A33&gt;0,VLOOKUP($A33,[2]ADICIONALES!$A$1:$C$200,2,FALSE),"")</f>
        <v/>
      </c>
      <c r="C33" s="337"/>
      <c r="D33" s="337"/>
      <c r="E33" s="338" t="str">
        <f>IF($A33&gt;0,VLOOKUP($A33,[2]ADICIONALES!$A$1:$C$200,3,FALSE),"")</f>
        <v/>
      </c>
      <c r="F33" s="338"/>
      <c r="G33" s="40"/>
      <c r="H33" s="40"/>
    </row>
    <row r="34" spans="1:9" x14ac:dyDescent="0.3">
      <c r="B34" s="337" t="str">
        <f>IF($A34&gt;0,VLOOKUP($A34,[2]ADICIONALES!$A$1:$C$200,2,FALSE),"")</f>
        <v/>
      </c>
      <c r="C34" s="337"/>
      <c r="D34" s="337"/>
      <c r="E34" s="338" t="str">
        <f>IF($A34&gt;0,VLOOKUP($A34,[2]ADICIONALES!$A$1:$C$200,3,FALSE),"")</f>
        <v/>
      </c>
      <c r="F34" s="338"/>
      <c r="G34" s="40"/>
      <c r="H34" s="40"/>
    </row>
    <row r="35" spans="1:9" x14ac:dyDescent="0.3">
      <c r="B35" s="337" t="str">
        <f>IF($A35&gt;0,VLOOKUP($A35,[2]ADICIONALES!$A$1:$C$200,2,FALSE),"")</f>
        <v/>
      </c>
      <c r="C35" s="337"/>
      <c r="D35" s="337"/>
      <c r="E35" s="338" t="str">
        <f>IF($A35&gt;0,VLOOKUP($A35,[2]ADICIONALES!$A$1:$C$200,3,FALSE),"")</f>
        <v/>
      </c>
      <c r="F35" s="338"/>
      <c r="G35" s="40"/>
      <c r="H35" s="40"/>
    </row>
    <row r="36" spans="1:9" x14ac:dyDescent="0.3">
      <c r="B36" s="337" t="str">
        <f>IF($A36&gt;0,VLOOKUP($A36,[2]ADICIONALES!$A$1:$C$200,2,FALSE),"")</f>
        <v/>
      </c>
      <c r="C36" s="337"/>
      <c r="D36" s="337"/>
      <c r="E36" s="338" t="str">
        <f>IF($A36&gt;0,VLOOKUP($A36,[2]ADICIONALES!$A$1:$C$200,3,FALSE),"")</f>
        <v/>
      </c>
      <c r="F36" s="338"/>
      <c r="G36" s="40"/>
      <c r="H36" s="40"/>
    </row>
    <row r="37" spans="1:9" x14ac:dyDescent="0.3">
      <c r="B37" s="337" t="str">
        <f>IF($A37&gt;0,VLOOKUP($A37,[2]ADICIONALES!$A$1:$C$200,2,FALSE),"")</f>
        <v/>
      </c>
      <c r="C37" s="337"/>
      <c r="D37" s="337"/>
      <c r="E37" s="338" t="str">
        <f>IF($A37&gt;0,VLOOKUP($A37,[2]ADICIONALES!$A$1:$C$200,3,FALSE),"")</f>
        <v/>
      </c>
      <c r="F37" s="338"/>
      <c r="G37" s="40"/>
      <c r="H37" s="40"/>
    </row>
    <row r="38" spans="1:9" x14ac:dyDescent="0.3">
      <c r="B38" s="337" t="str">
        <f>IF($A38&gt;0,VLOOKUP($A38,[2]ADICIONALES!$A$1:$C$200,2,FALSE),"")</f>
        <v/>
      </c>
      <c r="C38" s="337"/>
      <c r="D38" s="337"/>
      <c r="E38" s="338" t="str">
        <f>IF($A38&gt;0,VLOOKUP($A38,[2]ADICIONALES!$A$1:$C$200,3,FALSE),"")</f>
        <v/>
      </c>
      <c r="F38" s="338"/>
      <c r="G38" s="40"/>
      <c r="H38" s="40"/>
    </row>
    <row r="39" spans="1:9" x14ac:dyDescent="0.3">
      <c r="B39" s="337" t="str">
        <f>IF($A39&gt;0,VLOOKUP($A39,[2]ADICIONALES!$A$1:$C$200,2,FALSE),"")</f>
        <v/>
      </c>
      <c r="C39" s="337"/>
      <c r="D39" s="337"/>
      <c r="E39" s="338" t="str">
        <f>IF($A39&gt;0,VLOOKUP($A39,[2]ADICIONALES!$A$1:$C$200,3,FALSE),"")</f>
        <v/>
      </c>
      <c r="F39" s="338"/>
      <c r="G39" s="40"/>
      <c r="H39" s="40"/>
    </row>
    <row r="40" spans="1:9" x14ac:dyDescent="0.3">
      <c r="B40" s="337" t="str">
        <f>IF($A40&gt;0,VLOOKUP($A40,[2]ADICIONALES!$A$1:$C$200,2,FALSE),"")</f>
        <v/>
      </c>
      <c r="C40" s="337"/>
      <c r="D40" s="337"/>
      <c r="E40" s="338" t="str">
        <f>IF($A40&gt;0,VLOOKUP($A40,[2]ADICIONALES!$A$1:$C$200,3,FALSE),"")</f>
        <v/>
      </c>
      <c r="F40" s="338"/>
      <c r="G40" s="40"/>
      <c r="H40" s="40"/>
    </row>
    <row r="41" spans="1:9" x14ac:dyDescent="0.3">
      <c r="B41" s="337" t="str">
        <f>IF($A41&gt;0,VLOOKUP($A41,[2]ADICIONALES!$A$1:$C$200,2,FALSE),"")</f>
        <v/>
      </c>
      <c r="C41" s="337"/>
      <c r="D41" s="337"/>
      <c r="E41" s="338" t="str">
        <f>IF($A41&gt;0,VLOOKUP($A41,[2]ADICIONALES!$A$1:$C$200,3,FALSE),"")</f>
        <v/>
      </c>
      <c r="F41" s="338"/>
      <c r="G41" s="40"/>
      <c r="H41" s="40"/>
    </row>
    <row r="42" spans="1:9" x14ac:dyDescent="0.3">
      <c r="B42" s="337" t="str">
        <f>IF($A42&gt;0,VLOOKUP($A42,[2]ADICIONALES!$A$1:$C$200,2,FALSE),"")</f>
        <v/>
      </c>
      <c r="C42" s="337"/>
      <c r="D42" s="337"/>
      <c r="E42" s="338" t="str">
        <f>IF($A42&gt;0,VLOOKUP($A42,[2]ADICIONALES!$A$1:$C$200,3,FALSE),"")</f>
        <v/>
      </c>
      <c r="F42" s="338"/>
      <c r="G42" s="40"/>
      <c r="H42" s="40"/>
    </row>
    <row r="43" spans="1:9" x14ac:dyDescent="0.3">
      <c r="B43" s="337" t="str">
        <f>IF($A43&gt;0,VLOOKUP($A43,[2]ADICIONALES!$A$1:$C$200,2,FALSE),"")</f>
        <v/>
      </c>
      <c r="C43" s="337"/>
      <c r="D43" s="337"/>
      <c r="E43" s="338" t="str">
        <f>IF($A43&gt;0,VLOOKUP($A43,[2]ADICIONALES!$A$1:$C$200,3,FALSE),"")</f>
        <v/>
      </c>
      <c r="F43" s="338"/>
      <c r="G43" s="40"/>
      <c r="H43" s="40"/>
    </row>
    <row r="44" spans="1:9" s="25" customFormat="1" x14ac:dyDescent="0.3">
      <c r="A44" s="19"/>
      <c r="B44" s="337" t="str">
        <f>IF($A44&gt;0,VLOOKUP($A44,[2]ADICIONALES!$A$1:$C$200,2,FALSE),"")</f>
        <v/>
      </c>
      <c r="C44" s="337"/>
      <c r="D44" s="337"/>
      <c r="E44" s="339"/>
      <c r="F44" s="339"/>
      <c r="G44" s="226"/>
      <c r="H44" s="226"/>
      <c r="I44" s="227"/>
    </row>
    <row r="45" spans="1:9" x14ac:dyDescent="0.3">
      <c r="E45" s="340"/>
      <c r="F45" s="340"/>
      <c r="G45" s="40"/>
      <c r="H45" s="40"/>
    </row>
    <row r="46" spans="1:9" s="8" customFormat="1" x14ac:dyDescent="0.3">
      <c r="A46" s="19"/>
      <c r="B46" s="19"/>
      <c r="C46" s="19"/>
      <c r="D46" s="19"/>
      <c r="E46" s="340"/>
      <c r="F46" s="340"/>
      <c r="G46" s="40"/>
      <c r="H46" s="40"/>
      <c r="I46" s="228"/>
    </row>
    <row r="47" spans="1:9" s="8" customFormat="1" x14ac:dyDescent="0.3">
      <c r="A47" s="19"/>
      <c r="B47" s="19"/>
      <c r="C47" s="19"/>
      <c r="D47" s="19"/>
      <c r="E47" s="340"/>
      <c r="F47" s="340"/>
      <c r="G47" s="40"/>
      <c r="H47" s="40"/>
      <c r="I47" s="228"/>
    </row>
    <row r="48" spans="1:9" s="8" customFormat="1" x14ac:dyDescent="0.3">
      <c r="A48" s="19"/>
      <c r="B48" s="19"/>
      <c r="C48" s="19"/>
      <c r="D48" s="19"/>
      <c r="E48" s="340"/>
      <c r="F48" s="340"/>
      <c r="G48" s="40"/>
      <c r="H48" s="40"/>
      <c r="I48" s="228"/>
    </row>
    <row r="49" spans="1:9" s="8" customFormat="1" x14ac:dyDescent="0.3">
      <c r="A49" s="19"/>
      <c r="B49" s="19"/>
      <c r="C49" s="19"/>
      <c r="D49" s="19"/>
      <c r="E49" s="340"/>
      <c r="F49" s="340"/>
      <c r="G49" s="40"/>
      <c r="H49" s="40"/>
      <c r="I49" s="228"/>
    </row>
    <row r="50" spans="1:9" s="8" customFormat="1" x14ac:dyDescent="0.3">
      <c r="A50" s="19"/>
      <c r="B50" s="19"/>
      <c r="C50" s="19"/>
      <c r="D50" s="19"/>
      <c r="E50" s="340"/>
      <c r="F50" s="340"/>
      <c r="G50" s="40"/>
      <c r="H50" s="40"/>
      <c r="I50" s="228"/>
    </row>
    <row r="51" spans="1:9" s="8" customFormat="1" x14ac:dyDescent="0.3">
      <c r="A51" s="19"/>
      <c r="B51" s="19"/>
      <c r="C51" s="19"/>
      <c r="D51" s="19"/>
      <c r="E51" s="340"/>
      <c r="F51" s="340"/>
      <c r="G51" s="40"/>
      <c r="H51" s="40"/>
      <c r="I51" s="228"/>
    </row>
    <row r="52" spans="1:9" s="8" customFormat="1" x14ac:dyDescent="0.3">
      <c r="A52" s="19"/>
      <c r="B52" s="19"/>
      <c r="C52" s="19"/>
      <c r="D52" s="19"/>
      <c r="E52" s="340"/>
      <c r="F52" s="340"/>
      <c r="G52" s="40"/>
      <c r="H52" s="40"/>
      <c r="I52" s="228"/>
    </row>
    <row r="53" spans="1:9" s="8" customFormat="1" x14ac:dyDescent="0.3">
      <c r="A53" s="19"/>
      <c r="B53" s="19"/>
      <c r="C53" s="19"/>
      <c r="D53" s="19"/>
      <c r="E53" s="340"/>
      <c r="F53" s="340"/>
      <c r="G53" s="40"/>
      <c r="H53" s="40"/>
      <c r="I53" s="228"/>
    </row>
    <row r="54" spans="1:9" s="8" customFormat="1" x14ac:dyDescent="0.3">
      <c r="A54" s="19"/>
      <c r="B54" s="19"/>
      <c r="C54" s="19"/>
      <c r="D54" s="19"/>
      <c r="E54" s="340"/>
      <c r="F54" s="340"/>
      <c r="G54" s="40"/>
      <c r="H54" s="40"/>
      <c r="I54" s="228"/>
    </row>
    <row r="55" spans="1:9" s="8" customFormat="1" x14ac:dyDescent="0.3">
      <c r="A55" s="19"/>
      <c r="B55" s="19"/>
      <c r="C55" s="19"/>
      <c r="D55" s="19"/>
      <c r="E55" s="340"/>
      <c r="F55" s="340"/>
      <c r="G55" s="40"/>
      <c r="H55" s="40"/>
      <c r="I55" s="228"/>
    </row>
    <row r="56" spans="1:9" s="8" customFormat="1" x14ac:dyDescent="0.3">
      <c r="A56" s="19"/>
      <c r="B56" s="19"/>
      <c r="C56" s="19"/>
      <c r="D56" s="19"/>
      <c r="E56" s="340"/>
      <c r="F56" s="340"/>
      <c r="G56" s="40"/>
      <c r="H56" s="40"/>
      <c r="I56" s="228"/>
    </row>
    <row r="57" spans="1:9" s="8" customFormat="1" x14ac:dyDescent="0.3">
      <c r="A57" s="19"/>
      <c r="B57" s="19"/>
      <c r="C57" s="19"/>
      <c r="D57" s="19"/>
      <c r="E57" s="340"/>
      <c r="F57" s="340"/>
      <c r="G57" s="40"/>
      <c r="H57" s="40"/>
      <c r="I57" s="228"/>
    </row>
    <row r="58" spans="1:9" s="8" customFormat="1" x14ac:dyDescent="0.3">
      <c r="A58" s="19"/>
      <c r="B58" s="19"/>
      <c r="C58" s="19"/>
      <c r="D58" s="19"/>
      <c r="E58" s="340"/>
      <c r="F58" s="340"/>
      <c r="G58" s="40"/>
      <c r="H58" s="40"/>
      <c r="I58" s="228"/>
    </row>
    <row r="59" spans="1:9" s="8" customFormat="1" x14ac:dyDescent="0.3">
      <c r="A59" s="19"/>
      <c r="B59" s="19"/>
      <c r="C59" s="19"/>
      <c r="D59" s="19"/>
      <c r="E59" s="340"/>
      <c r="F59" s="340"/>
      <c r="G59" s="40"/>
      <c r="H59" s="40"/>
      <c r="I59" s="228"/>
    </row>
    <row r="60" spans="1:9" s="8" customFormat="1" x14ac:dyDescent="0.3">
      <c r="A60" s="19"/>
      <c r="B60" s="19"/>
      <c r="C60" s="19"/>
      <c r="D60" s="19"/>
      <c r="E60" s="340"/>
      <c r="F60" s="340"/>
      <c r="G60" s="40"/>
      <c r="H60" s="40"/>
      <c r="I60" s="228"/>
    </row>
    <row r="61" spans="1:9" s="8" customFormat="1" x14ac:dyDescent="0.3">
      <c r="A61" s="19"/>
      <c r="B61" s="19"/>
      <c r="C61" s="19"/>
      <c r="D61" s="19"/>
      <c r="E61" s="340"/>
      <c r="F61" s="340"/>
      <c r="G61" s="40"/>
      <c r="H61" s="40"/>
      <c r="I61" s="228"/>
    </row>
    <row r="62" spans="1:9" s="8" customFormat="1" x14ac:dyDescent="0.3">
      <c r="A62" s="19"/>
      <c r="B62" s="19"/>
      <c r="C62" s="19"/>
      <c r="D62" s="19"/>
      <c r="E62" s="340"/>
      <c r="F62" s="340"/>
      <c r="G62" s="40"/>
      <c r="H62" s="40"/>
      <c r="I62" s="228"/>
    </row>
    <row r="63" spans="1:9" s="8" customFormat="1" x14ac:dyDescent="0.3">
      <c r="A63" s="19"/>
      <c r="B63" s="19"/>
      <c r="C63" s="19"/>
      <c r="D63" s="19"/>
      <c r="E63" s="340"/>
      <c r="F63" s="340"/>
      <c r="G63" s="40"/>
      <c r="H63" s="40"/>
      <c r="I63" s="228"/>
    </row>
    <row r="64" spans="1:9" s="8" customFormat="1" x14ac:dyDescent="0.3">
      <c r="A64" s="19"/>
      <c r="B64" s="19"/>
      <c r="C64" s="19"/>
      <c r="D64" s="19"/>
      <c r="E64" s="340"/>
      <c r="F64" s="340"/>
      <c r="G64" s="40"/>
      <c r="H64" s="40"/>
      <c r="I64" s="228"/>
    </row>
    <row r="65" spans="1:9" s="8" customFormat="1" x14ac:dyDescent="0.3">
      <c r="A65" s="19"/>
      <c r="B65" s="19"/>
      <c r="C65" s="19"/>
      <c r="D65" s="19"/>
      <c r="E65" s="340"/>
      <c r="F65" s="340"/>
      <c r="G65" s="40"/>
      <c r="H65" s="40"/>
      <c r="I65" s="228"/>
    </row>
    <row r="66" spans="1:9" s="8" customFormat="1" x14ac:dyDescent="0.3">
      <c r="A66" s="19"/>
      <c r="B66" s="19"/>
      <c r="C66" s="19"/>
      <c r="D66" s="19"/>
      <c r="E66" s="340"/>
      <c r="F66" s="340"/>
      <c r="G66" s="40"/>
      <c r="H66" s="40"/>
      <c r="I66" s="228"/>
    </row>
    <row r="67" spans="1:9" s="8" customFormat="1" x14ac:dyDescent="0.3">
      <c r="A67" s="19"/>
      <c r="B67" s="19"/>
      <c r="C67" s="19"/>
      <c r="D67" s="19"/>
      <c r="E67" s="340"/>
      <c r="F67" s="340"/>
      <c r="G67" s="40"/>
      <c r="H67" s="40"/>
      <c r="I67" s="228"/>
    </row>
    <row r="68" spans="1:9" s="8" customFormat="1" x14ac:dyDescent="0.3">
      <c r="A68" s="19"/>
      <c r="B68" s="19"/>
      <c r="C68" s="19"/>
      <c r="D68" s="19"/>
      <c r="E68" s="340"/>
      <c r="F68" s="340"/>
      <c r="G68" s="40"/>
      <c r="H68" s="40"/>
      <c r="I68" s="228"/>
    </row>
    <row r="69" spans="1:9" s="8" customFormat="1" x14ac:dyDescent="0.3">
      <c r="A69" s="19"/>
      <c r="B69" s="19"/>
      <c r="C69" s="19"/>
      <c r="D69" s="19"/>
      <c r="E69" s="340"/>
      <c r="F69" s="340"/>
      <c r="G69" s="40"/>
      <c r="H69" s="40"/>
      <c r="I69" s="228"/>
    </row>
    <row r="70" spans="1:9" s="8" customFormat="1" x14ac:dyDescent="0.3">
      <c r="A70" s="19"/>
      <c r="B70" s="19"/>
      <c r="C70" s="19"/>
      <c r="D70" s="19"/>
      <c r="E70" s="340"/>
      <c r="F70" s="340"/>
      <c r="G70" s="40"/>
      <c r="H70" s="40"/>
      <c r="I70" s="228"/>
    </row>
    <row r="71" spans="1:9" s="8" customFormat="1" x14ac:dyDescent="0.3">
      <c r="A71" s="19"/>
      <c r="B71" s="19"/>
      <c r="C71" s="19"/>
      <c r="D71" s="19"/>
      <c r="E71" s="340"/>
      <c r="F71" s="340"/>
      <c r="G71" s="40"/>
      <c r="H71" s="40"/>
      <c r="I71" s="228"/>
    </row>
    <row r="72" spans="1:9" s="8" customFormat="1" x14ac:dyDescent="0.3">
      <c r="A72" s="19"/>
      <c r="B72" s="19"/>
      <c r="C72" s="19"/>
      <c r="D72" s="19"/>
      <c r="E72" s="340"/>
      <c r="F72" s="340"/>
      <c r="G72" s="40"/>
      <c r="H72" s="40"/>
      <c r="I72" s="228"/>
    </row>
    <row r="73" spans="1:9" s="8" customFormat="1" x14ac:dyDescent="0.3">
      <c r="A73" s="19"/>
      <c r="B73" s="19"/>
      <c r="C73" s="19"/>
      <c r="D73" s="19"/>
      <c r="E73" s="340"/>
      <c r="F73" s="340"/>
      <c r="G73" s="40"/>
      <c r="H73" s="40"/>
      <c r="I73" s="228"/>
    </row>
    <row r="74" spans="1:9" s="8" customFormat="1" x14ac:dyDescent="0.3">
      <c r="A74" s="19"/>
      <c r="B74" s="19"/>
      <c r="C74" s="19"/>
      <c r="D74" s="19"/>
      <c r="E74" s="340"/>
      <c r="F74" s="340"/>
      <c r="G74" s="40"/>
      <c r="H74" s="40"/>
      <c r="I74" s="228"/>
    </row>
    <row r="75" spans="1:9" s="8" customFormat="1" x14ac:dyDescent="0.3">
      <c r="A75" s="19"/>
      <c r="B75" s="19"/>
      <c r="C75" s="19"/>
      <c r="D75" s="19"/>
      <c r="E75" s="340"/>
      <c r="F75" s="340"/>
      <c r="G75" s="40"/>
      <c r="H75" s="40"/>
      <c r="I75" s="228"/>
    </row>
    <row r="76" spans="1:9" s="8" customFormat="1" x14ac:dyDescent="0.3">
      <c r="A76" s="19"/>
      <c r="B76" s="19"/>
      <c r="C76" s="19"/>
      <c r="D76" s="19"/>
      <c r="E76" s="340"/>
      <c r="F76" s="340"/>
      <c r="G76" s="40"/>
      <c r="H76" s="40"/>
      <c r="I76" s="228"/>
    </row>
    <row r="77" spans="1:9" s="8" customFormat="1" x14ac:dyDescent="0.3">
      <c r="A77" s="19"/>
      <c r="B77" s="19"/>
      <c r="C77" s="19"/>
      <c r="D77" s="19"/>
      <c r="E77" s="340"/>
      <c r="F77" s="340"/>
      <c r="G77" s="40"/>
      <c r="H77" s="40"/>
      <c r="I77" s="228"/>
    </row>
    <row r="78" spans="1:9" s="8" customFormat="1" x14ac:dyDescent="0.3">
      <c r="A78" s="19"/>
      <c r="B78" s="19"/>
      <c r="C78" s="19"/>
      <c r="D78" s="19"/>
      <c r="E78" s="340"/>
      <c r="F78" s="340"/>
      <c r="G78" s="40"/>
      <c r="H78" s="40"/>
      <c r="I78" s="228"/>
    </row>
    <row r="79" spans="1:9" s="8" customFormat="1" x14ac:dyDescent="0.3">
      <c r="A79" s="19"/>
      <c r="B79" s="19"/>
      <c r="C79" s="19"/>
      <c r="D79" s="19"/>
      <c r="E79" s="340"/>
      <c r="F79" s="340"/>
      <c r="G79" s="40"/>
      <c r="H79" s="40"/>
      <c r="I79" s="228"/>
    </row>
    <row r="80" spans="1:9" s="8" customFormat="1" x14ac:dyDescent="0.3">
      <c r="A80" s="19"/>
      <c r="B80" s="19"/>
      <c r="C80" s="19"/>
      <c r="D80" s="19"/>
      <c r="E80" s="340"/>
      <c r="F80" s="340"/>
      <c r="G80" s="40"/>
      <c r="H80" s="40"/>
      <c r="I80" s="228"/>
    </row>
    <row r="81" spans="1:9" s="8" customFormat="1" x14ac:dyDescent="0.3">
      <c r="A81" s="19"/>
      <c r="B81" s="19"/>
      <c r="C81" s="19"/>
      <c r="D81" s="19"/>
      <c r="E81" s="340"/>
      <c r="F81" s="340"/>
      <c r="G81" s="40"/>
      <c r="H81" s="40"/>
      <c r="I81" s="228"/>
    </row>
    <row r="82" spans="1:9" s="8" customFormat="1" x14ac:dyDescent="0.3">
      <c r="A82" s="19"/>
      <c r="B82" s="19"/>
      <c r="C82" s="19"/>
      <c r="D82" s="19"/>
      <c r="E82" s="340"/>
      <c r="F82" s="340"/>
      <c r="G82" s="40"/>
      <c r="H82" s="40"/>
      <c r="I82" s="228"/>
    </row>
    <row r="83" spans="1:9" s="8" customFormat="1" x14ac:dyDescent="0.3">
      <c r="A83" s="19"/>
      <c r="B83" s="19"/>
      <c r="C83" s="19"/>
      <c r="D83" s="19"/>
      <c r="E83" s="340"/>
      <c r="F83" s="340"/>
      <c r="G83" s="40"/>
      <c r="H83" s="40"/>
      <c r="I83" s="228"/>
    </row>
    <row r="84" spans="1:9" s="8" customFormat="1" x14ac:dyDescent="0.3">
      <c r="A84" s="19"/>
      <c r="B84" s="19"/>
      <c r="C84" s="19"/>
      <c r="D84" s="19"/>
      <c r="E84" s="340"/>
      <c r="F84" s="340"/>
      <c r="G84" s="40"/>
      <c r="H84" s="40"/>
      <c r="I84" s="228"/>
    </row>
    <row r="85" spans="1:9" s="8" customFormat="1" x14ac:dyDescent="0.3">
      <c r="A85" s="19"/>
      <c r="B85" s="19"/>
      <c r="C85" s="19"/>
      <c r="D85" s="19"/>
      <c r="E85" s="340"/>
      <c r="F85" s="340"/>
      <c r="G85" s="40"/>
      <c r="H85" s="40"/>
      <c r="I85" s="228"/>
    </row>
    <row r="86" spans="1:9" s="8" customFormat="1" x14ac:dyDescent="0.3">
      <c r="A86" s="19"/>
      <c r="B86" s="19"/>
      <c r="C86" s="19"/>
      <c r="D86" s="19"/>
      <c r="E86" s="340"/>
      <c r="F86" s="340"/>
      <c r="G86" s="40"/>
      <c r="H86" s="40"/>
      <c r="I86" s="228"/>
    </row>
    <row r="87" spans="1:9" s="8" customFormat="1" x14ac:dyDescent="0.3">
      <c r="A87" s="19"/>
      <c r="B87" s="19"/>
      <c r="C87" s="19"/>
      <c r="D87" s="19"/>
      <c r="E87" s="340"/>
      <c r="F87" s="340"/>
      <c r="G87" s="40"/>
      <c r="H87" s="40"/>
      <c r="I87" s="228"/>
    </row>
    <row r="88" spans="1:9" s="8" customFormat="1" x14ac:dyDescent="0.3">
      <c r="A88" s="19"/>
      <c r="B88" s="19"/>
      <c r="C88" s="19"/>
      <c r="D88" s="19"/>
      <c r="E88" s="340"/>
      <c r="F88" s="340"/>
      <c r="G88" s="40"/>
      <c r="H88" s="40"/>
      <c r="I88" s="228"/>
    </row>
    <row r="89" spans="1:9" s="8" customFormat="1" x14ac:dyDescent="0.3">
      <c r="A89" s="19"/>
      <c r="B89" s="19"/>
      <c r="C89" s="19"/>
      <c r="D89" s="19"/>
      <c r="E89" s="340"/>
      <c r="F89" s="340"/>
      <c r="G89" s="40"/>
      <c r="H89" s="40"/>
      <c r="I89" s="228"/>
    </row>
    <row r="90" spans="1:9" s="8" customFormat="1" x14ac:dyDescent="0.3">
      <c r="A90" s="19"/>
      <c r="B90" s="19"/>
      <c r="C90" s="19"/>
      <c r="D90" s="19"/>
      <c r="E90" s="340"/>
      <c r="F90" s="340"/>
      <c r="G90" s="40"/>
      <c r="H90" s="40"/>
      <c r="I90" s="228"/>
    </row>
    <row r="91" spans="1:9" s="8" customFormat="1" x14ac:dyDescent="0.3">
      <c r="A91" s="19"/>
      <c r="B91" s="19"/>
      <c r="C91" s="19"/>
      <c r="D91" s="19"/>
      <c r="E91" s="340"/>
      <c r="F91" s="340"/>
      <c r="G91" s="40"/>
      <c r="H91" s="40"/>
      <c r="I91" s="228"/>
    </row>
    <row r="92" spans="1:9" s="8" customFormat="1" x14ac:dyDescent="0.3">
      <c r="A92" s="19"/>
      <c r="B92" s="19"/>
      <c r="C92" s="19"/>
      <c r="D92" s="19"/>
      <c r="E92" s="340"/>
      <c r="F92" s="340"/>
      <c r="G92" s="40"/>
      <c r="H92" s="40"/>
      <c r="I92" s="228"/>
    </row>
    <row r="93" spans="1:9" s="8" customFormat="1" x14ac:dyDescent="0.3">
      <c r="A93" s="19"/>
      <c r="B93" s="19"/>
      <c r="C93" s="19"/>
      <c r="D93" s="19"/>
      <c r="E93" s="340"/>
      <c r="F93" s="340"/>
      <c r="G93" s="40"/>
      <c r="H93" s="40"/>
      <c r="I93" s="228"/>
    </row>
    <row r="94" spans="1:9" s="8" customFormat="1" x14ac:dyDescent="0.3">
      <c r="A94" s="19"/>
      <c r="B94" s="19"/>
      <c r="C94" s="19"/>
      <c r="D94" s="19"/>
      <c r="E94" s="340"/>
      <c r="F94" s="340"/>
      <c r="G94" s="40"/>
      <c r="H94" s="40"/>
      <c r="I94" s="228"/>
    </row>
    <row r="95" spans="1:9" s="8" customFormat="1" x14ac:dyDescent="0.3">
      <c r="A95" s="19"/>
      <c r="B95" s="19"/>
      <c r="C95" s="19"/>
      <c r="D95" s="19"/>
      <c r="E95" s="340"/>
      <c r="F95" s="340"/>
      <c r="G95" s="40"/>
      <c r="H95" s="40"/>
      <c r="I95" s="228"/>
    </row>
    <row r="96" spans="1:9" s="8" customFormat="1" x14ac:dyDescent="0.3">
      <c r="A96" s="19"/>
      <c r="B96" s="19"/>
      <c r="C96" s="19"/>
      <c r="D96" s="19"/>
      <c r="E96" s="340"/>
      <c r="F96" s="340"/>
      <c r="G96" s="40"/>
      <c r="H96" s="40"/>
      <c r="I96" s="228"/>
    </row>
    <row r="97" spans="1:9" s="8" customFormat="1" x14ac:dyDescent="0.3">
      <c r="A97" s="19"/>
      <c r="B97" s="19"/>
      <c r="C97" s="19"/>
      <c r="D97" s="19"/>
      <c r="E97" s="340"/>
      <c r="F97" s="340"/>
      <c r="G97" s="40"/>
      <c r="H97" s="40"/>
      <c r="I97" s="228"/>
    </row>
    <row r="98" spans="1:9" s="8" customFormat="1" x14ac:dyDescent="0.3">
      <c r="A98" s="19"/>
      <c r="B98" s="19"/>
      <c r="C98" s="19"/>
      <c r="D98" s="19"/>
      <c r="E98" s="340"/>
      <c r="F98" s="340"/>
      <c r="G98" s="40"/>
      <c r="H98" s="40"/>
      <c r="I98" s="228"/>
    </row>
    <row r="99" spans="1:9" s="8" customFormat="1" x14ac:dyDescent="0.3">
      <c r="A99" s="19"/>
      <c r="B99" s="19"/>
      <c r="C99" s="19"/>
      <c r="D99" s="19"/>
      <c r="E99" s="340"/>
      <c r="F99" s="340"/>
      <c r="G99" s="40"/>
      <c r="H99" s="40"/>
      <c r="I99" s="228"/>
    </row>
    <row r="100" spans="1:9" s="8" customFormat="1" x14ac:dyDescent="0.3">
      <c r="A100" s="19"/>
      <c r="B100" s="19"/>
      <c r="C100" s="19"/>
      <c r="D100" s="19"/>
      <c r="E100" s="340"/>
      <c r="F100" s="340"/>
      <c r="G100" s="40"/>
      <c r="H100" s="40"/>
      <c r="I100" s="228"/>
    </row>
    <row r="101" spans="1:9" s="8" customFormat="1" x14ac:dyDescent="0.3">
      <c r="A101" s="19"/>
      <c r="B101" s="19"/>
      <c r="C101" s="19"/>
      <c r="D101" s="19"/>
      <c r="E101" s="340"/>
      <c r="F101" s="340"/>
      <c r="G101" s="40"/>
      <c r="H101" s="40"/>
      <c r="I101" s="228"/>
    </row>
    <row r="102" spans="1:9" s="8" customFormat="1" x14ac:dyDescent="0.3">
      <c r="A102" s="19"/>
      <c r="B102" s="19"/>
      <c r="C102" s="19"/>
      <c r="D102" s="19"/>
      <c r="E102" s="340"/>
      <c r="F102" s="340"/>
      <c r="G102" s="40"/>
      <c r="H102" s="40"/>
      <c r="I102" s="228"/>
    </row>
    <row r="103" spans="1:9" s="8" customFormat="1" x14ac:dyDescent="0.3">
      <c r="A103" s="19"/>
      <c r="B103" s="19"/>
      <c r="C103" s="19"/>
      <c r="D103" s="19"/>
      <c r="E103" s="340"/>
      <c r="F103" s="340"/>
      <c r="G103" s="40"/>
      <c r="H103" s="40"/>
      <c r="I103" s="228"/>
    </row>
    <row r="104" spans="1:9" s="8" customFormat="1" x14ac:dyDescent="0.3">
      <c r="A104" s="19"/>
      <c r="B104" s="19"/>
      <c r="C104" s="19"/>
      <c r="D104" s="19"/>
      <c r="E104" s="340"/>
      <c r="F104" s="340"/>
      <c r="G104" s="40"/>
      <c r="H104" s="40"/>
      <c r="I104" s="228"/>
    </row>
    <row r="105" spans="1:9" s="8" customFormat="1" x14ac:dyDescent="0.3">
      <c r="A105" s="19"/>
      <c r="B105" s="19"/>
      <c r="C105" s="19"/>
      <c r="D105" s="19"/>
      <c r="E105" s="340"/>
      <c r="F105" s="340"/>
      <c r="G105" s="40"/>
      <c r="H105" s="40"/>
      <c r="I105" s="228"/>
    </row>
    <row r="106" spans="1:9" s="8" customFormat="1" x14ac:dyDescent="0.3">
      <c r="A106" s="19"/>
      <c r="B106" s="19"/>
      <c r="C106" s="19"/>
      <c r="D106" s="19"/>
      <c r="E106" s="340"/>
      <c r="F106" s="340"/>
      <c r="G106" s="40"/>
      <c r="H106" s="40"/>
      <c r="I106" s="228"/>
    </row>
    <row r="107" spans="1:9" s="8" customFormat="1" x14ac:dyDescent="0.3">
      <c r="A107" s="19"/>
      <c r="B107" s="19"/>
      <c r="C107" s="19"/>
      <c r="D107" s="19"/>
      <c r="E107" s="340"/>
      <c r="F107" s="340"/>
      <c r="G107" s="40"/>
      <c r="H107" s="40"/>
      <c r="I107" s="228"/>
    </row>
    <row r="108" spans="1:9" s="8" customFormat="1" x14ac:dyDescent="0.3">
      <c r="A108" s="19"/>
      <c r="B108" s="19"/>
      <c r="C108" s="19"/>
      <c r="D108" s="19"/>
      <c r="E108" s="340"/>
      <c r="F108" s="340"/>
      <c r="G108" s="40"/>
      <c r="H108" s="40"/>
      <c r="I108" s="228"/>
    </row>
    <row r="109" spans="1:9" s="8" customFormat="1" x14ac:dyDescent="0.3">
      <c r="A109" s="19"/>
      <c r="B109" s="19"/>
      <c r="C109" s="19"/>
      <c r="D109" s="19"/>
      <c r="E109" s="340"/>
      <c r="F109" s="340"/>
      <c r="G109" s="40"/>
      <c r="H109" s="40"/>
      <c r="I109" s="228"/>
    </row>
    <row r="110" spans="1:9" s="8" customFormat="1" x14ac:dyDescent="0.3">
      <c r="A110" s="19"/>
      <c r="B110" s="19"/>
      <c r="C110" s="19"/>
      <c r="D110" s="19"/>
      <c r="E110" s="340"/>
      <c r="F110" s="340"/>
      <c r="G110" s="40"/>
      <c r="H110" s="40"/>
      <c r="I110" s="228"/>
    </row>
    <row r="111" spans="1:9" s="8" customFormat="1" x14ac:dyDescent="0.3">
      <c r="A111" s="19"/>
      <c r="B111" s="19"/>
      <c r="C111" s="19"/>
      <c r="D111" s="19"/>
      <c r="E111" s="340"/>
      <c r="F111" s="340"/>
      <c r="G111" s="40"/>
      <c r="H111" s="40"/>
      <c r="I111" s="228"/>
    </row>
    <row r="112" spans="1:9" s="8" customFormat="1" x14ac:dyDescent="0.3">
      <c r="A112" s="19"/>
      <c r="B112" s="19"/>
      <c r="C112" s="19"/>
      <c r="D112" s="19"/>
      <c r="E112" s="340"/>
      <c r="F112" s="340"/>
      <c r="G112" s="40"/>
      <c r="H112" s="40"/>
      <c r="I112" s="228"/>
    </row>
    <row r="113" spans="1:9" s="8" customFormat="1" x14ac:dyDescent="0.3">
      <c r="A113" s="19"/>
      <c r="B113" s="19"/>
      <c r="C113" s="19"/>
      <c r="D113" s="19"/>
      <c r="E113" s="340"/>
      <c r="F113" s="340"/>
      <c r="G113" s="40"/>
      <c r="H113" s="40"/>
      <c r="I113" s="228"/>
    </row>
    <row r="114" spans="1:9" s="8" customFormat="1" x14ac:dyDescent="0.3">
      <c r="A114" s="19"/>
      <c r="B114" s="19"/>
      <c r="C114" s="19"/>
      <c r="D114" s="19"/>
      <c r="E114" s="340"/>
      <c r="F114" s="340"/>
      <c r="G114" s="40"/>
      <c r="H114" s="40"/>
      <c r="I114" s="228"/>
    </row>
    <row r="115" spans="1:9" s="8" customFormat="1" x14ac:dyDescent="0.3">
      <c r="A115" s="19"/>
      <c r="B115" s="19"/>
      <c r="C115" s="19"/>
      <c r="D115" s="19"/>
      <c r="E115" s="340"/>
      <c r="F115" s="340"/>
      <c r="G115" s="40"/>
      <c r="H115" s="40"/>
      <c r="I115" s="228"/>
    </row>
    <row r="116" spans="1:9" s="8" customFormat="1" x14ac:dyDescent="0.3">
      <c r="A116" s="19"/>
      <c r="B116" s="19"/>
      <c r="C116" s="19"/>
      <c r="D116" s="19"/>
      <c r="E116" s="340"/>
      <c r="F116" s="340"/>
      <c r="G116" s="40"/>
      <c r="H116" s="40"/>
      <c r="I116" s="228"/>
    </row>
    <row r="117" spans="1:9" s="8" customFormat="1" x14ac:dyDescent="0.3">
      <c r="A117" s="19"/>
      <c r="B117" s="19"/>
      <c r="C117" s="19"/>
      <c r="D117" s="19"/>
      <c r="E117" s="340"/>
      <c r="F117" s="340"/>
      <c r="G117" s="40"/>
      <c r="H117" s="40"/>
      <c r="I117" s="228"/>
    </row>
    <row r="118" spans="1:9" s="8" customFormat="1" x14ac:dyDescent="0.3">
      <c r="A118" s="19"/>
      <c r="B118" s="19"/>
      <c r="C118" s="19"/>
      <c r="D118" s="19"/>
      <c r="E118" s="340"/>
      <c r="F118" s="340"/>
      <c r="G118" s="40"/>
      <c r="H118" s="40"/>
      <c r="I118" s="228"/>
    </row>
    <row r="119" spans="1:9" s="8" customFormat="1" x14ac:dyDescent="0.3">
      <c r="A119" s="19"/>
      <c r="B119" s="19"/>
      <c r="C119" s="19"/>
      <c r="D119" s="19"/>
      <c r="E119" s="340"/>
      <c r="F119" s="340"/>
      <c r="G119" s="40"/>
      <c r="H119" s="40"/>
      <c r="I119" s="228"/>
    </row>
    <row r="120" spans="1:9" s="8" customFormat="1" x14ac:dyDescent="0.3">
      <c r="A120" s="19"/>
      <c r="B120" s="19"/>
      <c r="C120" s="19"/>
      <c r="D120" s="19"/>
      <c r="E120" s="340"/>
      <c r="F120" s="340"/>
      <c r="G120" s="40"/>
      <c r="H120" s="40"/>
      <c r="I120" s="228"/>
    </row>
    <row r="121" spans="1:9" s="8" customFormat="1" x14ac:dyDescent="0.3">
      <c r="A121" s="19"/>
      <c r="B121" s="19"/>
      <c r="C121" s="19"/>
      <c r="D121" s="19"/>
      <c r="E121" s="340"/>
      <c r="F121" s="340"/>
      <c r="G121" s="40"/>
      <c r="H121" s="40"/>
      <c r="I121" s="228"/>
    </row>
    <row r="122" spans="1:9" s="8" customFormat="1" x14ac:dyDescent="0.3">
      <c r="A122" s="19"/>
      <c r="B122" s="19"/>
      <c r="C122" s="19"/>
      <c r="D122" s="19"/>
      <c r="E122" s="340"/>
      <c r="F122" s="340"/>
      <c r="G122" s="40"/>
      <c r="H122" s="40"/>
      <c r="I122" s="228"/>
    </row>
    <row r="123" spans="1:9" s="8" customFormat="1" x14ac:dyDescent="0.3">
      <c r="A123" s="19"/>
      <c r="B123" s="19"/>
      <c r="C123" s="19"/>
      <c r="D123" s="19"/>
      <c r="E123" s="340"/>
      <c r="F123" s="340"/>
      <c r="G123" s="40"/>
      <c r="H123" s="40"/>
      <c r="I123" s="228"/>
    </row>
    <row r="124" spans="1:9" s="8" customFormat="1" x14ac:dyDescent="0.3">
      <c r="A124" s="19"/>
      <c r="B124" s="19"/>
      <c r="C124" s="19"/>
      <c r="D124" s="19"/>
      <c r="E124" s="340"/>
      <c r="F124" s="340"/>
      <c r="G124" s="40"/>
      <c r="H124" s="40"/>
      <c r="I124" s="228"/>
    </row>
    <row r="125" spans="1:9" s="8" customFormat="1" x14ac:dyDescent="0.3">
      <c r="A125" s="19"/>
      <c r="B125" s="19"/>
      <c r="C125" s="19"/>
      <c r="D125" s="19"/>
      <c r="E125" s="340"/>
      <c r="F125" s="340"/>
      <c r="G125" s="40"/>
      <c r="H125" s="40"/>
      <c r="I125" s="228"/>
    </row>
    <row r="126" spans="1:9" s="8" customFormat="1" x14ac:dyDescent="0.3">
      <c r="A126" s="19"/>
      <c r="B126" s="19"/>
      <c r="C126" s="19"/>
      <c r="D126" s="19"/>
      <c r="E126" s="340"/>
      <c r="F126" s="340"/>
      <c r="G126" s="40"/>
      <c r="H126" s="40"/>
      <c r="I126" s="228"/>
    </row>
    <row r="127" spans="1:9" s="8" customFormat="1" x14ac:dyDescent="0.3">
      <c r="A127" s="19"/>
      <c r="B127" s="19"/>
      <c r="C127" s="19"/>
      <c r="D127" s="19"/>
      <c r="E127" s="340"/>
      <c r="F127" s="340"/>
      <c r="G127" s="40"/>
      <c r="H127" s="40"/>
      <c r="I127" s="228"/>
    </row>
    <row r="128" spans="1:9" s="8" customFormat="1" x14ac:dyDescent="0.3">
      <c r="A128" s="19"/>
      <c r="B128" s="19"/>
      <c r="C128" s="19"/>
      <c r="D128" s="19"/>
      <c r="E128" s="340"/>
      <c r="F128" s="340"/>
      <c r="G128" s="40"/>
      <c r="H128" s="40"/>
      <c r="I128" s="228"/>
    </row>
    <row r="129" spans="1:9" s="8" customFormat="1" x14ac:dyDescent="0.3">
      <c r="A129" s="19"/>
      <c r="B129" s="19"/>
      <c r="C129" s="19"/>
      <c r="D129" s="19"/>
      <c r="E129" s="340"/>
      <c r="F129" s="340"/>
      <c r="G129" s="40"/>
      <c r="H129" s="40"/>
      <c r="I129" s="228"/>
    </row>
    <row r="130" spans="1:9" s="8" customFormat="1" x14ac:dyDescent="0.3">
      <c r="A130" s="19"/>
      <c r="B130" s="19"/>
      <c r="C130" s="19"/>
      <c r="D130" s="19"/>
      <c r="E130" s="340"/>
      <c r="F130" s="340"/>
      <c r="G130" s="40"/>
      <c r="H130" s="40"/>
      <c r="I130" s="228"/>
    </row>
    <row r="131" spans="1:9" s="8" customFormat="1" x14ac:dyDescent="0.3">
      <c r="A131" s="19"/>
      <c r="B131" s="19"/>
      <c r="C131" s="19"/>
      <c r="D131" s="19"/>
      <c r="E131" s="340"/>
      <c r="F131" s="340"/>
      <c r="G131" s="40"/>
      <c r="H131" s="40"/>
      <c r="I131" s="228"/>
    </row>
    <row r="132" spans="1:9" s="8" customFormat="1" x14ac:dyDescent="0.3">
      <c r="A132" s="19"/>
      <c r="B132" s="19"/>
      <c r="C132" s="19"/>
      <c r="D132" s="19"/>
      <c r="E132" s="340"/>
      <c r="F132" s="340"/>
      <c r="G132" s="40"/>
      <c r="H132" s="40"/>
      <c r="I132" s="228"/>
    </row>
    <row r="133" spans="1:9" s="8" customFormat="1" x14ac:dyDescent="0.3">
      <c r="A133" s="19"/>
      <c r="B133" s="19"/>
      <c r="C133" s="19"/>
      <c r="D133" s="19"/>
      <c r="E133" s="340"/>
      <c r="F133" s="340"/>
      <c r="G133" s="40"/>
      <c r="H133" s="40"/>
      <c r="I133" s="228"/>
    </row>
    <row r="134" spans="1:9" s="8" customFormat="1" x14ac:dyDescent="0.3">
      <c r="A134" s="19"/>
      <c r="B134" s="19"/>
      <c r="C134" s="19"/>
      <c r="D134" s="19"/>
      <c r="E134" s="340"/>
      <c r="F134" s="340"/>
      <c r="G134" s="40"/>
      <c r="H134" s="40"/>
      <c r="I134" s="228"/>
    </row>
    <row r="135" spans="1:9" s="8" customFormat="1" x14ac:dyDescent="0.3">
      <c r="A135" s="19"/>
      <c r="B135" s="19"/>
      <c r="C135" s="19"/>
      <c r="D135" s="19"/>
      <c r="E135" s="340"/>
      <c r="F135" s="340"/>
      <c r="G135" s="40"/>
      <c r="H135" s="40"/>
      <c r="I135" s="228"/>
    </row>
    <row r="136" spans="1:9" s="8" customFormat="1" x14ac:dyDescent="0.3">
      <c r="A136" s="19"/>
      <c r="B136" s="19"/>
      <c r="C136" s="19"/>
      <c r="D136" s="19"/>
      <c r="E136" s="340"/>
      <c r="F136" s="340"/>
      <c r="G136" s="40"/>
      <c r="H136" s="40"/>
      <c r="I136" s="228"/>
    </row>
    <row r="137" spans="1:9" s="8" customFormat="1" x14ac:dyDescent="0.3">
      <c r="A137" s="19"/>
      <c r="B137" s="19"/>
      <c r="C137" s="19"/>
      <c r="D137" s="19"/>
      <c r="E137" s="340"/>
      <c r="F137" s="340"/>
      <c r="G137" s="40"/>
      <c r="H137" s="40"/>
      <c r="I137" s="228"/>
    </row>
    <row r="138" spans="1:9" s="8" customFormat="1" x14ac:dyDescent="0.3">
      <c r="A138" s="19"/>
      <c r="B138" s="19"/>
      <c r="C138" s="19"/>
      <c r="D138" s="19"/>
      <c r="E138" s="340"/>
      <c r="F138" s="340"/>
      <c r="G138" s="40"/>
      <c r="H138" s="40"/>
      <c r="I138" s="228"/>
    </row>
    <row r="139" spans="1:9" s="8" customFormat="1" x14ac:dyDescent="0.3">
      <c r="A139" s="19"/>
      <c r="B139" s="19"/>
      <c r="C139" s="19"/>
      <c r="D139" s="19"/>
      <c r="E139" s="340"/>
      <c r="F139" s="340"/>
      <c r="G139" s="40"/>
      <c r="H139" s="40"/>
      <c r="I139" s="228"/>
    </row>
    <row r="140" spans="1:9" s="8" customFormat="1" x14ac:dyDescent="0.3">
      <c r="A140" s="19"/>
      <c r="B140" s="19"/>
      <c r="C140" s="19"/>
      <c r="D140" s="19"/>
      <c r="E140" s="340"/>
      <c r="F140" s="340"/>
      <c r="G140" s="40"/>
      <c r="H140" s="40"/>
      <c r="I140" s="228"/>
    </row>
    <row r="141" spans="1:9" s="8" customFormat="1" x14ac:dyDescent="0.3">
      <c r="A141" s="19"/>
      <c r="B141" s="19"/>
      <c r="C141" s="19"/>
      <c r="D141" s="19"/>
      <c r="E141" s="340"/>
      <c r="F141" s="340"/>
      <c r="G141" s="40"/>
      <c r="H141" s="40"/>
      <c r="I141" s="228"/>
    </row>
    <row r="142" spans="1:9" s="8" customFormat="1" x14ac:dyDescent="0.3">
      <c r="A142" s="19"/>
      <c r="B142" s="19"/>
      <c r="C142" s="19"/>
      <c r="D142" s="19"/>
      <c r="E142" s="340"/>
      <c r="F142" s="340"/>
      <c r="G142" s="40"/>
      <c r="H142" s="40"/>
      <c r="I142" s="228"/>
    </row>
    <row r="143" spans="1:9" s="8" customFormat="1" x14ac:dyDescent="0.3">
      <c r="A143" s="19"/>
      <c r="B143" s="19"/>
      <c r="C143" s="19"/>
      <c r="D143" s="19"/>
      <c r="E143" s="340"/>
      <c r="F143" s="340"/>
      <c r="G143" s="40"/>
      <c r="H143" s="40"/>
      <c r="I143" s="228"/>
    </row>
    <row r="144" spans="1:9" s="8" customFormat="1" x14ac:dyDescent="0.3">
      <c r="A144" s="19"/>
      <c r="B144" s="19"/>
      <c r="C144" s="19"/>
      <c r="D144" s="19"/>
      <c r="E144" s="340"/>
      <c r="F144" s="340"/>
      <c r="G144" s="40"/>
      <c r="H144" s="40"/>
      <c r="I144" s="228"/>
    </row>
    <row r="145" spans="1:9" s="8" customFormat="1" x14ac:dyDescent="0.3">
      <c r="A145" s="19"/>
      <c r="B145" s="19"/>
      <c r="C145" s="19"/>
      <c r="D145" s="19"/>
      <c r="E145" s="340"/>
      <c r="F145" s="340"/>
      <c r="G145" s="40"/>
      <c r="H145" s="40"/>
      <c r="I145" s="228"/>
    </row>
    <row r="146" spans="1:9" s="8" customFormat="1" x14ac:dyDescent="0.3">
      <c r="A146" s="19"/>
      <c r="B146" s="19"/>
      <c r="C146" s="19"/>
      <c r="D146" s="19"/>
      <c r="E146" s="340"/>
      <c r="F146" s="340"/>
      <c r="G146" s="40"/>
      <c r="H146" s="40"/>
      <c r="I146" s="228"/>
    </row>
    <row r="147" spans="1:9" s="8" customFormat="1" x14ac:dyDescent="0.3">
      <c r="A147" s="19"/>
      <c r="B147" s="19"/>
      <c r="C147" s="19"/>
      <c r="D147" s="19"/>
      <c r="E147" s="340"/>
      <c r="F147" s="340"/>
      <c r="G147" s="40"/>
      <c r="H147" s="40"/>
      <c r="I147" s="228"/>
    </row>
    <row r="148" spans="1:9" s="8" customFormat="1" x14ac:dyDescent="0.3">
      <c r="A148" s="19"/>
      <c r="B148" s="19"/>
      <c r="C148" s="19"/>
      <c r="D148" s="19"/>
      <c r="E148" s="340"/>
      <c r="F148" s="340"/>
      <c r="G148" s="40"/>
      <c r="H148" s="40"/>
      <c r="I148" s="228"/>
    </row>
    <row r="149" spans="1:9" s="8" customFormat="1" x14ac:dyDescent="0.3">
      <c r="A149" s="19"/>
      <c r="B149" s="19"/>
      <c r="C149" s="19"/>
      <c r="D149" s="19"/>
      <c r="E149" s="340"/>
      <c r="F149" s="340"/>
      <c r="G149" s="40"/>
      <c r="H149" s="40"/>
      <c r="I149" s="228"/>
    </row>
    <row r="150" spans="1:9" s="8" customFormat="1" x14ac:dyDescent="0.3">
      <c r="A150" s="19"/>
      <c r="B150" s="19"/>
      <c r="C150" s="19"/>
      <c r="D150" s="19"/>
      <c r="E150" s="340"/>
      <c r="F150" s="340"/>
      <c r="G150" s="40"/>
      <c r="H150" s="40"/>
      <c r="I150" s="228"/>
    </row>
    <row r="151" spans="1:9" s="8" customFormat="1" x14ac:dyDescent="0.3">
      <c r="A151" s="19"/>
      <c r="B151" s="19"/>
      <c r="C151" s="19"/>
      <c r="D151" s="19"/>
      <c r="E151" s="340"/>
      <c r="F151" s="340"/>
      <c r="G151" s="40"/>
      <c r="H151" s="40"/>
      <c r="I151" s="228"/>
    </row>
    <row r="152" spans="1:9" s="8" customFormat="1" x14ac:dyDescent="0.3">
      <c r="A152" s="19"/>
      <c r="B152" s="19"/>
      <c r="C152" s="19"/>
      <c r="D152" s="19"/>
      <c r="E152" s="340"/>
      <c r="F152" s="340"/>
      <c r="G152" s="40"/>
      <c r="H152" s="40"/>
      <c r="I152" s="228"/>
    </row>
    <row r="153" spans="1:9" s="8" customFormat="1" x14ac:dyDescent="0.3">
      <c r="A153" s="19"/>
      <c r="B153" s="19"/>
      <c r="C153" s="19"/>
      <c r="D153" s="19"/>
      <c r="E153" s="340"/>
      <c r="F153" s="340"/>
      <c r="G153" s="40"/>
      <c r="H153" s="40"/>
      <c r="I153" s="228"/>
    </row>
    <row r="154" spans="1:9" s="8" customFormat="1" x14ac:dyDescent="0.3">
      <c r="A154" s="19"/>
      <c r="B154" s="19"/>
      <c r="C154" s="19"/>
      <c r="D154" s="19"/>
      <c r="E154" s="340"/>
      <c r="F154" s="340"/>
      <c r="G154" s="40"/>
      <c r="H154" s="40"/>
      <c r="I154" s="228"/>
    </row>
    <row r="155" spans="1:9" s="8" customFormat="1" x14ac:dyDescent="0.3">
      <c r="A155" s="19"/>
      <c r="B155" s="19"/>
      <c r="C155" s="19"/>
      <c r="D155" s="19"/>
      <c r="E155" s="340"/>
      <c r="F155" s="340"/>
      <c r="G155" s="40"/>
      <c r="H155" s="40"/>
      <c r="I155" s="228"/>
    </row>
    <row r="156" spans="1:9" s="8" customFormat="1" x14ac:dyDescent="0.3">
      <c r="A156" s="19"/>
      <c r="B156" s="19"/>
      <c r="C156" s="19"/>
      <c r="D156" s="19"/>
      <c r="E156" s="340"/>
      <c r="F156" s="340"/>
      <c r="G156" s="40"/>
      <c r="H156" s="40"/>
      <c r="I156" s="228"/>
    </row>
    <row r="157" spans="1:9" s="8" customFormat="1" x14ac:dyDescent="0.3">
      <c r="A157" s="19"/>
      <c r="B157" s="19"/>
      <c r="C157" s="19"/>
      <c r="D157" s="19"/>
      <c r="E157" s="340"/>
      <c r="F157" s="340"/>
      <c r="G157" s="40"/>
      <c r="H157" s="40"/>
      <c r="I157" s="228"/>
    </row>
    <row r="158" spans="1:9" s="8" customFormat="1" x14ac:dyDescent="0.3">
      <c r="A158" s="19"/>
      <c r="B158" s="19"/>
      <c r="C158" s="19"/>
      <c r="D158" s="19"/>
      <c r="E158" s="340"/>
      <c r="F158" s="340"/>
      <c r="G158" s="40"/>
      <c r="H158" s="40"/>
      <c r="I158" s="228"/>
    </row>
    <row r="159" spans="1:9" s="8" customFormat="1" x14ac:dyDescent="0.3">
      <c r="A159" s="19"/>
      <c r="B159" s="19"/>
      <c r="C159" s="19"/>
      <c r="D159" s="19"/>
      <c r="E159" s="340"/>
      <c r="F159" s="340"/>
      <c r="G159" s="40"/>
      <c r="H159" s="40"/>
      <c r="I159" s="228"/>
    </row>
    <row r="160" spans="1:9" s="8" customFormat="1" x14ac:dyDescent="0.3">
      <c r="A160" s="19"/>
      <c r="B160" s="19"/>
      <c r="C160" s="19"/>
      <c r="D160" s="19"/>
      <c r="E160" s="340"/>
      <c r="F160" s="340"/>
      <c r="G160" s="40"/>
      <c r="H160" s="40"/>
      <c r="I160" s="228"/>
    </row>
    <row r="161" spans="1:9" s="8" customFormat="1" x14ac:dyDescent="0.3">
      <c r="A161" s="19"/>
      <c r="B161" s="19"/>
      <c r="C161" s="19"/>
      <c r="D161" s="19"/>
      <c r="E161" s="340"/>
      <c r="F161" s="340"/>
      <c r="G161" s="40"/>
      <c r="H161" s="40"/>
      <c r="I161" s="228"/>
    </row>
    <row r="162" spans="1:9" s="8" customFormat="1" x14ac:dyDescent="0.3">
      <c r="A162" s="19"/>
      <c r="B162" s="19"/>
      <c r="C162" s="19"/>
      <c r="D162" s="19"/>
      <c r="E162" s="340"/>
      <c r="F162" s="340"/>
      <c r="G162" s="40"/>
      <c r="H162" s="40"/>
      <c r="I162" s="228"/>
    </row>
    <row r="163" spans="1:9" s="8" customFormat="1" x14ac:dyDescent="0.3">
      <c r="A163" s="19"/>
      <c r="B163" s="19"/>
      <c r="C163" s="19"/>
      <c r="D163" s="19"/>
      <c r="E163" s="340"/>
      <c r="F163" s="340"/>
      <c r="G163" s="40"/>
      <c r="H163" s="40"/>
      <c r="I163" s="228"/>
    </row>
    <row r="164" spans="1:9" s="8" customFormat="1" x14ac:dyDescent="0.3">
      <c r="A164" s="19"/>
      <c r="B164" s="19"/>
      <c r="C164" s="19"/>
      <c r="D164" s="19"/>
      <c r="E164" s="340"/>
      <c r="F164" s="340"/>
      <c r="G164" s="40"/>
      <c r="H164" s="40"/>
      <c r="I164" s="228"/>
    </row>
    <row r="165" spans="1:9" s="8" customFormat="1" x14ac:dyDescent="0.3">
      <c r="A165" s="19"/>
      <c r="B165" s="19"/>
      <c r="C165" s="19"/>
      <c r="D165" s="19"/>
      <c r="E165" s="340"/>
      <c r="F165" s="340"/>
      <c r="G165" s="40"/>
      <c r="H165" s="40"/>
      <c r="I165" s="228"/>
    </row>
    <row r="166" spans="1:9" s="8" customFormat="1" x14ac:dyDescent="0.3">
      <c r="A166" s="19"/>
      <c r="B166" s="19"/>
      <c r="C166" s="19"/>
      <c r="D166" s="19"/>
      <c r="E166" s="340"/>
      <c r="F166" s="340"/>
      <c r="G166" s="40"/>
      <c r="H166" s="40"/>
      <c r="I166" s="228"/>
    </row>
    <row r="167" spans="1:9" s="8" customFormat="1" x14ac:dyDescent="0.3">
      <c r="A167" s="19"/>
      <c r="B167" s="19"/>
      <c r="C167" s="19"/>
      <c r="D167" s="19"/>
      <c r="E167" s="340"/>
      <c r="F167" s="340"/>
      <c r="G167" s="40"/>
      <c r="H167" s="40"/>
      <c r="I167" s="228"/>
    </row>
    <row r="168" spans="1:9" s="8" customFormat="1" x14ac:dyDescent="0.3">
      <c r="A168" s="19"/>
      <c r="B168" s="19"/>
      <c r="C168" s="19"/>
      <c r="D168" s="19"/>
      <c r="E168" s="340"/>
      <c r="F168" s="340"/>
      <c r="G168" s="40"/>
      <c r="H168" s="40"/>
      <c r="I168" s="228"/>
    </row>
    <row r="169" spans="1:9" s="8" customFormat="1" x14ac:dyDescent="0.3">
      <c r="A169" s="19"/>
      <c r="B169" s="19"/>
      <c r="C169" s="19"/>
      <c r="D169" s="19"/>
      <c r="E169" s="340"/>
      <c r="F169" s="340"/>
      <c r="G169" s="40"/>
      <c r="H169" s="40"/>
      <c r="I169" s="228"/>
    </row>
    <row r="170" spans="1:9" s="8" customFormat="1" x14ac:dyDescent="0.3">
      <c r="A170" s="19"/>
      <c r="B170" s="19"/>
      <c r="C170" s="19"/>
      <c r="D170" s="19"/>
      <c r="E170" s="340"/>
      <c r="F170" s="340"/>
      <c r="G170" s="40"/>
      <c r="H170" s="40"/>
      <c r="I170" s="228"/>
    </row>
    <row r="171" spans="1:9" s="8" customFormat="1" x14ac:dyDescent="0.3">
      <c r="A171" s="19"/>
      <c r="B171" s="19"/>
      <c r="C171" s="19"/>
      <c r="D171" s="19"/>
      <c r="E171" s="340"/>
      <c r="F171" s="340"/>
      <c r="G171" s="40"/>
      <c r="H171" s="40"/>
      <c r="I171" s="228"/>
    </row>
    <row r="172" spans="1:9" s="8" customFormat="1" x14ac:dyDescent="0.3">
      <c r="A172" s="19"/>
      <c r="B172" s="19"/>
      <c r="C172" s="19"/>
      <c r="D172" s="19"/>
      <c r="E172" s="340"/>
      <c r="F172" s="340"/>
      <c r="G172" s="40"/>
      <c r="H172" s="40"/>
      <c r="I172" s="228"/>
    </row>
    <row r="173" spans="1:9" s="8" customFormat="1" x14ac:dyDescent="0.3">
      <c r="A173" s="19"/>
      <c r="B173" s="19"/>
      <c r="C173" s="19"/>
      <c r="D173" s="19"/>
      <c r="E173" s="340"/>
      <c r="F173" s="340"/>
      <c r="G173" s="40"/>
      <c r="H173" s="40"/>
      <c r="I173" s="228"/>
    </row>
    <row r="174" spans="1:9" s="8" customFormat="1" x14ac:dyDescent="0.3">
      <c r="A174" s="19"/>
      <c r="B174" s="19"/>
      <c r="C174" s="19"/>
      <c r="D174" s="19"/>
      <c r="E174" s="340"/>
      <c r="F174" s="340"/>
      <c r="G174" s="40"/>
      <c r="H174" s="40"/>
      <c r="I174" s="228"/>
    </row>
    <row r="175" spans="1:9" s="8" customFormat="1" x14ac:dyDescent="0.3">
      <c r="A175" s="19"/>
      <c r="B175" s="19"/>
      <c r="C175" s="19"/>
      <c r="D175" s="19"/>
      <c r="E175" s="340"/>
      <c r="F175" s="340"/>
      <c r="G175" s="40"/>
      <c r="H175" s="40"/>
      <c r="I175" s="228"/>
    </row>
    <row r="176" spans="1:9" s="8" customFormat="1" x14ac:dyDescent="0.3">
      <c r="A176" s="19"/>
      <c r="B176" s="19"/>
      <c r="C176" s="19"/>
      <c r="D176" s="19"/>
      <c r="E176" s="340"/>
      <c r="F176" s="340"/>
      <c r="G176" s="40"/>
      <c r="H176" s="40"/>
      <c r="I176" s="228"/>
    </row>
    <row r="177" spans="1:9" s="8" customFormat="1" x14ac:dyDescent="0.3">
      <c r="A177" s="19"/>
      <c r="B177" s="19"/>
      <c r="C177" s="19"/>
      <c r="D177" s="19"/>
      <c r="E177" s="340"/>
      <c r="F177" s="340"/>
      <c r="G177" s="40"/>
      <c r="H177" s="40"/>
      <c r="I177" s="228"/>
    </row>
    <row r="178" spans="1:9" s="8" customFormat="1" x14ac:dyDescent="0.3">
      <c r="A178" s="19"/>
      <c r="B178" s="19"/>
      <c r="C178" s="19"/>
      <c r="D178" s="19"/>
      <c r="E178" s="340"/>
      <c r="F178" s="340"/>
      <c r="G178" s="40"/>
      <c r="H178" s="40"/>
      <c r="I178" s="228"/>
    </row>
    <row r="179" spans="1:9" s="8" customFormat="1" x14ac:dyDescent="0.3">
      <c r="A179" s="19"/>
      <c r="B179" s="19"/>
      <c r="C179" s="19"/>
      <c r="D179" s="19"/>
      <c r="E179" s="340"/>
      <c r="F179" s="340"/>
      <c r="G179" s="40"/>
      <c r="H179" s="40"/>
      <c r="I179" s="228"/>
    </row>
    <row r="180" spans="1:9" s="8" customFormat="1" x14ac:dyDescent="0.3">
      <c r="A180" s="19"/>
      <c r="B180" s="19"/>
      <c r="C180" s="19"/>
      <c r="D180" s="19"/>
      <c r="E180" s="340"/>
      <c r="F180" s="340"/>
      <c r="G180" s="40"/>
      <c r="H180" s="40"/>
      <c r="I180" s="228"/>
    </row>
    <row r="181" spans="1:9" s="8" customFormat="1" x14ac:dyDescent="0.3">
      <c r="A181" s="19"/>
      <c r="B181" s="19"/>
      <c r="C181" s="19"/>
      <c r="D181" s="19"/>
      <c r="E181" s="340"/>
      <c r="F181" s="340"/>
      <c r="G181" s="40"/>
      <c r="H181" s="40"/>
      <c r="I181" s="228"/>
    </row>
    <row r="182" spans="1:9" s="8" customFormat="1" x14ac:dyDescent="0.3">
      <c r="A182" s="19"/>
      <c r="B182" s="19"/>
      <c r="C182" s="19"/>
      <c r="D182" s="19"/>
      <c r="E182" s="340"/>
      <c r="F182" s="340"/>
      <c r="G182" s="40"/>
      <c r="H182" s="40"/>
      <c r="I182" s="228"/>
    </row>
    <row r="183" spans="1:9" s="8" customFormat="1" x14ac:dyDescent="0.3">
      <c r="A183" s="19"/>
      <c r="B183" s="19"/>
      <c r="C183" s="19"/>
      <c r="D183" s="19"/>
      <c r="E183" s="340"/>
      <c r="F183" s="340"/>
      <c r="G183" s="40"/>
      <c r="H183" s="40"/>
      <c r="I183" s="228"/>
    </row>
    <row r="184" spans="1:9" s="8" customFormat="1" x14ac:dyDescent="0.3">
      <c r="A184" s="19"/>
      <c r="B184" s="19"/>
      <c r="C184" s="19"/>
      <c r="D184" s="19"/>
      <c r="E184" s="340"/>
      <c r="F184" s="340"/>
      <c r="G184" s="40"/>
      <c r="H184" s="40"/>
      <c r="I184" s="228"/>
    </row>
    <row r="185" spans="1:9" s="8" customFormat="1" x14ac:dyDescent="0.3">
      <c r="A185" s="19"/>
      <c r="B185" s="19"/>
      <c r="C185" s="19"/>
      <c r="D185" s="19"/>
      <c r="E185" s="340"/>
      <c r="F185" s="340"/>
      <c r="G185" s="40"/>
      <c r="H185" s="40"/>
      <c r="I185" s="228"/>
    </row>
    <row r="186" spans="1:9" s="8" customFormat="1" x14ac:dyDescent="0.3">
      <c r="A186" s="19"/>
      <c r="B186" s="19"/>
      <c r="C186" s="19"/>
      <c r="D186" s="19"/>
      <c r="E186" s="340"/>
      <c r="F186" s="340"/>
      <c r="G186" s="40"/>
      <c r="H186" s="40"/>
      <c r="I186" s="228"/>
    </row>
    <row r="187" spans="1:9" s="8" customFormat="1" x14ac:dyDescent="0.3">
      <c r="A187" s="19"/>
      <c r="B187" s="19"/>
      <c r="C187" s="19"/>
      <c r="D187" s="19"/>
      <c r="E187" s="340"/>
      <c r="F187" s="340"/>
      <c r="G187" s="40"/>
      <c r="H187" s="40"/>
      <c r="I187" s="228"/>
    </row>
    <row r="188" spans="1:9" s="8" customFormat="1" x14ac:dyDescent="0.3">
      <c r="A188" s="19"/>
      <c r="B188" s="19"/>
      <c r="C188" s="19"/>
      <c r="D188" s="19"/>
      <c r="E188" s="340"/>
      <c r="F188" s="340"/>
      <c r="G188" s="40"/>
      <c r="H188" s="40"/>
      <c r="I188" s="228"/>
    </row>
    <row r="189" spans="1:9" s="8" customFormat="1" x14ac:dyDescent="0.3">
      <c r="A189" s="19"/>
      <c r="B189" s="19"/>
      <c r="C189" s="19"/>
      <c r="D189" s="19"/>
      <c r="E189" s="340"/>
      <c r="F189" s="340"/>
      <c r="G189" s="40"/>
      <c r="H189" s="40"/>
      <c r="I189" s="228"/>
    </row>
    <row r="190" spans="1:9" s="8" customFormat="1" x14ac:dyDescent="0.3">
      <c r="A190" s="19"/>
      <c r="B190" s="19"/>
      <c r="C190" s="19"/>
      <c r="D190" s="19"/>
      <c r="E190" s="340"/>
      <c r="F190" s="340"/>
      <c r="G190" s="40"/>
      <c r="H190" s="40"/>
      <c r="I190" s="228"/>
    </row>
    <row r="191" spans="1:9" s="8" customFormat="1" x14ac:dyDescent="0.3">
      <c r="A191" s="19"/>
      <c r="B191" s="19"/>
      <c r="C191" s="19"/>
      <c r="D191" s="19"/>
      <c r="E191" s="340"/>
      <c r="F191" s="340"/>
      <c r="G191" s="40"/>
      <c r="H191" s="40"/>
      <c r="I191" s="228"/>
    </row>
    <row r="192" spans="1:9" s="8" customFormat="1" x14ac:dyDescent="0.3">
      <c r="A192" s="19"/>
      <c r="B192" s="19"/>
      <c r="C192" s="19"/>
      <c r="D192" s="19"/>
      <c r="E192" s="340"/>
      <c r="F192" s="340"/>
      <c r="G192" s="40"/>
      <c r="H192" s="40"/>
      <c r="I192" s="228"/>
    </row>
    <row r="193" spans="1:9" s="8" customFormat="1" x14ac:dyDescent="0.3">
      <c r="A193" s="19"/>
      <c r="B193" s="19"/>
      <c r="C193" s="19"/>
      <c r="D193" s="19"/>
      <c r="E193" s="340"/>
      <c r="F193" s="340"/>
      <c r="G193" s="40"/>
      <c r="H193" s="40"/>
      <c r="I193" s="228"/>
    </row>
    <row r="194" spans="1:9" s="8" customFormat="1" x14ac:dyDescent="0.3">
      <c r="A194" s="19"/>
      <c r="B194" s="19"/>
      <c r="C194" s="19"/>
      <c r="D194" s="19"/>
      <c r="E194" s="340"/>
      <c r="F194" s="340"/>
      <c r="G194" s="40"/>
      <c r="H194" s="40"/>
      <c r="I194" s="228"/>
    </row>
    <row r="195" spans="1:9" s="8" customFormat="1" x14ac:dyDescent="0.3">
      <c r="A195" s="19"/>
      <c r="B195" s="19"/>
      <c r="C195" s="19"/>
      <c r="D195" s="19"/>
      <c r="E195" s="340"/>
      <c r="F195" s="340"/>
      <c r="G195" s="40"/>
      <c r="H195" s="40"/>
      <c r="I195" s="228"/>
    </row>
    <row r="196" spans="1:9" s="8" customFormat="1" x14ac:dyDescent="0.3">
      <c r="A196" s="19"/>
      <c r="B196" s="19"/>
      <c r="C196" s="19"/>
      <c r="D196" s="19"/>
      <c r="E196" s="340"/>
      <c r="F196" s="340"/>
      <c r="G196" s="40"/>
      <c r="H196" s="40"/>
      <c r="I196" s="228"/>
    </row>
    <row r="197" spans="1:9" s="8" customFormat="1" x14ac:dyDescent="0.3">
      <c r="A197" s="19"/>
      <c r="B197" s="19"/>
      <c r="C197" s="19"/>
      <c r="D197" s="19"/>
      <c r="E197" s="340"/>
      <c r="F197" s="340"/>
      <c r="G197" s="40"/>
      <c r="H197" s="40"/>
      <c r="I197" s="228"/>
    </row>
    <row r="198" spans="1:9" s="8" customFormat="1" x14ac:dyDescent="0.3">
      <c r="A198" s="19"/>
      <c r="B198" s="19"/>
      <c r="C198" s="19"/>
      <c r="D198" s="19"/>
      <c r="E198" s="340"/>
      <c r="F198" s="340"/>
      <c r="G198" s="40"/>
      <c r="H198" s="40"/>
      <c r="I198" s="228"/>
    </row>
    <row r="199" spans="1:9" s="8" customFormat="1" x14ac:dyDescent="0.3">
      <c r="A199" s="19"/>
      <c r="B199" s="19"/>
      <c r="C199" s="19"/>
      <c r="D199" s="19"/>
      <c r="E199" s="340"/>
      <c r="F199" s="340"/>
      <c r="G199" s="40"/>
      <c r="H199" s="40"/>
      <c r="I199" s="228"/>
    </row>
    <row r="200" spans="1:9" s="8" customFormat="1" x14ac:dyDescent="0.3">
      <c r="A200" s="19"/>
      <c r="B200" s="19"/>
      <c r="C200" s="19"/>
      <c r="D200" s="19"/>
      <c r="E200" s="340"/>
      <c r="F200" s="340"/>
      <c r="G200" s="40"/>
      <c r="H200" s="40"/>
      <c r="I200" s="228"/>
    </row>
    <row r="201" spans="1:9" s="8" customFormat="1" x14ac:dyDescent="0.3">
      <c r="A201" s="19"/>
      <c r="B201" s="19"/>
      <c r="C201" s="19"/>
      <c r="D201" s="19"/>
      <c r="E201" s="340"/>
      <c r="F201" s="340"/>
      <c r="G201" s="40"/>
      <c r="H201" s="40"/>
      <c r="I201" s="228"/>
    </row>
    <row r="202" spans="1:9" s="8" customFormat="1" x14ac:dyDescent="0.3">
      <c r="A202" s="19"/>
      <c r="B202" s="19"/>
      <c r="C202" s="19"/>
      <c r="D202" s="19"/>
      <c r="E202" s="340"/>
      <c r="F202" s="340"/>
      <c r="G202" s="40"/>
      <c r="H202" s="40"/>
      <c r="I202" s="228"/>
    </row>
    <row r="203" spans="1:9" s="8" customFormat="1" x14ac:dyDescent="0.3">
      <c r="A203" s="19"/>
      <c r="B203" s="19"/>
      <c r="C203" s="19"/>
      <c r="D203" s="19"/>
      <c r="E203" s="340"/>
      <c r="F203" s="340"/>
      <c r="G203" s="40"/>
      <c r="H203" s="40"/>
      <c r="I203" s="228"/>
    </row>
    <row r="204" spans="1:9" s="8" customFormat="1" x14ac:dyDescent="0.3">
      <c r="A204" s="19"/>
      <c r="B204" s="19"/>
      <c r="C204" s="19"/>
      <c r="D204" s="19"/>
      <c r="E204" s="340"/>
      <c r="F204" s="340"/>
      <c r="G204" s="40"/>
      <c r="H204" s="40"/>
      <c r="I204" s="228"/>
    </row>
    <row r="205" spans="1:9" s="8" customFormat="1" x14ac:dyDescent="0.3">
      <c r="A205" s="19"/>
      <c r="B205" s="19"/>
      <c r="C205" s="19"/>
      <c r="D205" s="19"/>
      <c r="E205" s="340"/>
      <c r="F205" s="340"/>
      <c r="G205" s="40"/>
      <c r="H205" s="40"/>
      <c r="I205" s="228"/>
    </row>
    <row r="206" spans="1:9" s="8" customFormat="1" x14ac:dyDescent="0.3">
      <c r="A206" s="19"/>
      <c r="B206" s="19"/>
      <c r="C206" s="19"/>
      <c r="D206" s="19"/>
      <c r="E206" s="340"/>
      <c r="F206" s="340"/>
      <c r="G206" s="40"/>
      <c r="H206" s="40"/>
      <c r="I206" s="228"/>
    </row>
    <row r="207" spans="1:9" s="8" customFormat="1" x14ac:dyDescent="0.3">
      <c r="A207" s="19"/>
      <c r="B207" s="19"/>
      <c r="C207" s="19"/>
      <c r="D207" s="19"/>
      <c r="E207" s="340"/>
      <c r="F207" s="340"/>
      <c r="G207" s="40"/>
      <c r="H207" s="40"/>
      <c r="I207" s="228"/>
    </row>
    <row r="208" spans="1:9" s="8" customFormat="1" x14ac:dyDescent="0.3">
      <c r="A208" s="19"/>
      <c r="B208" s="19"/>
      <c r="C208" s="19"/>
      <c r="D208" s="19"/>
      <c r="E208" s="340"/>
      <c r="F208" s="340"/>
      <c r="G208" s="40"/>
      <c r="H208" s="40"/>
      <c r="I208" s="228"/>
    </row>
    <row r="209" spans="1:9" s="8" customFormat="1" x14ac:dyDescent="0.3">
      <c r="A209" s="19"/>
      <c r="B209" s="19"/>
      <c r="C209" s="19"/>
      <c r="D209" s="19"/>
      <c r="E209" s="340"/>
      <c r="F209" s="340"/>
      <c r="G209" s="40"/>
      <c r="H209" s="40"/>
      <c r="I209" s="228"/>
    </row>
    <row r="210" spans="1:9" s="8" customFormat="1" x14ac:dyDescent="0.3">
      <c r="A210" s="19"/>
      <c r="B210" s="19"/>
      <c r="C210" s="19"/>
      <c r="D210" s="19"/>
      <c r="E210" s="340"/>
      <c r="F210" s="340"/>
      <c r="G210" s="40"/>
      <c r="H210" s="40"/>
      <c r="I210" s="228"/>
    </row>
    <row r="211" spans="1:9" s="8" customFormat="1" x14ac:dyDescent="0.3">
      <c r="A211" s="19"/>
      <c r="B211" s="19"/>
      <c r="C211" s="19"/>
      <c r="D211" s="19"/>
      <c r="E211" s="340"/>
      <c r="F211" s="340"/>
      <c r="G211" s="40"/>
      <c r="H211" s="40"/>
      <c r="I211" s="228"/>
    </row>
    <row r="212" spans="1:9" s="8" customFormat="1" x14ac:dyDescent="0.3">
      <c r="A212" s="19"/>
      <c r="B212" s="19"/>
      <c r="C212" s="19"/>
      <c r="D212" s="19"/>
      <c r="E212" s="340"/>
      <c r="F212" s="340"/>
      <c r="G212" s="40"/>
      <c r="H212" s="40"/>
      <c r="I212" s="228"/>
    </row>
    <row r="213" spans="1:9" s="8" customFormat="1" x14ac:dyDescent="0.3">
      <c r="A213" s="19"/>
      <c r="B213" s="19"/>
      <c r="C213" s="19"/>
      <c r="D213" s="19"/>
      <c r="E213" s="340"/>
      <c r="F213" s="340"/>
      <c r="G213" s="40"/>
      <c r="H213" s="40"/>
      <c r="I213" s="228"/>
    </row>
    <row r="214" spans="1:9" s="8" customFormat="1" x14ac:dyDescent="0.3">
      <c r="A214" s="19"/>
      <c r="B214" s="19"/>
      <c r="C214" s="19"/>
      <c r="D214" s="19"/>
      <c r="E214" s="340"/>
      <c r="F214" s="340"/>
      <c r="G214" s="40"/>
      <c r="H214" s="40"/>
      <c r="I214" s="228"/>
    </row>
    <row r="215" spans="1:9" s="8" customFormat="1" x14ac:dyDescent="0.3">
      <c r="A215" s="19"/>
      <c r="B215" s="19"/>
      <c r="C215" s="19"/>
      <c r="D215" s="19"/>
      <c r="E215" s="340"/>
      <c r="F215" s="340"/>
      <c r="G215" s="40"/>
      <c r="H215" s="40"/>
      <c r="I215" s="228"/>
    </row>
    <row r="216" spans="1:9" s="8" customFormat="1" x14ac:dyDescent="0.3">
      <c r="A216" s="19"/>
      <c r="B216" s="19"/>
      <c r="C216" s="19"/>
      <c r="D216" s="19"/>
      <c r="E216" s="340"/>
      <c r="F216" s="340"/>
      <c r="G216" s="40"/>
      <c r="H216" s="40"/>
      <c r="I216" s="228"/>
    </row>
    <row r="217" spans="1:9" s="8" customFormat="1" x14ac:dyDescent="0.3">
      <c r="A217" s="19"/>
      <c r="B217" s="19"/>
      <c r="C217" s="19"/>
      <c r="D217" s="19"/>
      <c r="E217" s="340"/>
      <c r="F217" s="340"/>
      <c r="G217" s="40"/>
      <c r="H217" s="40"/>
      <c r="I217" s="228"/>
    </row>
    <row r="218" spans="1:9" s="8" customFormat="1" x14ac:dyDescent="0.3">
      <c r="A218" s="19"/>
      <c r="B218" s="19"/>
      <c r="C218" s="19"/>
      <c r="D218" s="19"/>
      <c r="E218" s="340"/>
      <c r="F218" s="340"/>
      <c r="G218" s="40"/>
      <c r="H218" s="40"/>
      <c r="I218" s="228"/>
    </row>
    <row r="219" spans="1:9" s="8" customFormat="1" x14ac:dyDescent="0.3">
      <c r="A219" s="19"/>
      <c r="B219" s="19"/>
      <c r="C219" s="19"/>
      <c r="D219" s="19"/>
      <c r="E219" s="340"/>
      <c r="F219" s="340"/>
      <c r="G219" s="40"/>
      <c r="H219" s="40"/>
      <c r="I219" s="228"/>
    </row>
    <row r="220" spans="1:9" s="8" customFormat="1" x14ac:dyDescent="0.3">
      <c r="A220" s="19"/>
      <c r="B220" s="19"/>
      <c r="C220" s="19"/>
      <c r="D220" s="19"/>
      <c r="E220" s="340"/>
      <c r="F220" s="340"/>
      <c r="G220" s="40"/>
      <c r="H220" s="40"/>
      <c r="I220" s="228"/>
    </row>
    <row r="221" spans="1:9" s="8" customFormat="1" x14ac:dyDescent="0.3">
      <c r="A221" s="19"/>
      <c r="B221" s="19"/>
      <c r="C221" s="19"/>
      <c r="D221" s="19"/>
      <c r="E221" s="340"/>
      <c r="F221" s="340"/>
      <c r="G221" s="40"/>
      <c r="H221" s="40"/>
      <c r="I221" s="228"/>
    </row>
    <row r="222" spans="1:9" s="8" customFormat="1" x14ac:dyDescent="0.3">
      <c r="A222" s="19"/>
      <c r="B222" s="19"/>
      <c r="C222" s="19"/>
      <c r="D222" s="19"/>
      <c r="E222" s="340"/>
      <c r="F222" s="340"/>
      <c r="G222" s="40"/>
      <c r="H222" s="40"/>
      <c r="I222" s="228"/>
    </row>
    <row r="223" spans="1:9" s="8" customFormat="1" x14ac:dyDescent="0.3">
      <c r="A223" s="19"/>
      <c r="B223" s="19"/>
      <c r="C223" s="19"/>
      <c r="D223" s="19"/>
      <c r="E223" s="340"/>
      <c r="F223" s="340"/>
      <c r="G223" s="40"/>
      <c r="H223" s="40"/>
      <c r="I223" s="228"/>
    </row>
    <row r="224" spans="1:9" s="8" customFormat="1" x14ac:dyDescent="0.3">
      <c r="A224" s="19"/>
      <c r="B224" s="19"/>
      <c r="C224" s="19"/>
      <c r="D224" s="19"/>
      <c r="E224" s="340"/>
      <c r="F224" s="340"/>
      <c r="G224" s="40"/>
      <c r="H224" s="40"/>
      <c r="I224" s="228"/>
    </row>
    <row r="225" spans="1:9" s="8" customFormat="1" x14ac:dyDescent="0.3">
      <c r="A225" s="19"/>
      <c r="B225" s="19"/>
      <c r="C225" s="19"/>
      <c r="D225" s="19"/>
      <c r="E225" s="340"/>
      <c r="F225" s="340"/>
      <c r="G225" s="40"/>
      <c r="H225" s="40"/>
      <c r="I225" s="228"/>
    </row>
    <row r="226" spans="1:9" s="8" customFormat="1" x14ac:dyDescent="0.3">
      <c r="A226" s="19"/>
      <c r="B226" s="19"/>
      <c r="C226" s="19"/>
      <c r="D226" s="19"/>
      <c r="E226" s="340"/>
      <c r="F226" s="340"/>
      <c r="G226" s="40"/>
      <c r="H226" s="40"/>
      <c r="I226" s="228"/>
    </row>
    <row r="227" spans="1:9" s="8" customFormat="1" x14ac:dyDescent="0.3">
      <c r="A227" s="19"/>
      <c r="B227" s="19"/>
      <c r="C227" s="19"/>
      <c r="D227" s="19"/>
      <c r="E227" s="340"/>
      <c r="F227" s="340"/>
      <c r="G227" s="40"/>
      <c r="H227" s="40"/>
      <c r="I227" s="228"/>
    </row>
    <row r="228" spans="1:9" s="8" customFormat="1" x14ac:dyDescent="0.3">
      <c r="A228" s="19"/>
      <c r="B228" s="19"/>
      <c r="C228" s="19"/>
      <c r="D228" s="19"/>
      <c r="E228" s="340"/>
      <c r="F228" s="340"/>
      <c r="G228" s="40"/>
      <c r="H228" s="40"/>
      <c r="I228" s="228"/>
    </row>
    <row r="229" spans="1:9" s="8" customFormat="1" x14ac:dyDescent="0.3">
      <c r="A229" s="19"/>
      <c r="B229" s="19"/>
      <c r="C229" s="19"/>
      <c r="D229" s="19"/>
      <c r="E229" s="340"/>
      <c r="F229" s="340"/>
      <c r="G229" s="40"/>
      <c r="H229" s="40"/>
      <c r="I229" s="228"/>
    </row>
    <row r="230" spans="1:9" s="8" customFormat="1" x14ac:dyDescent="0.3">
      <c r="A230" s="19"/>
      <c r="B230" s="19"/>
      <c r="C230" s="19"/>
      <c r="D230" s="19"/>
      <c r="E230" s="340"/>
      <c r="F230" s="340"/>
      <c r="G230" s="40"/>
      <c r="H230" s="40"/>
      <c r="I230" s="228"/>
    </row>
    <row r="231" spans="1:9" s="8" customFormat="1" x14ac:dyDescent="0.3">
      <c r="A231" s="19"/>
      <c r="B231" s="19"/>
      <c r="C231" s="19"/>
      <c r="D231" s="19"/>
      <c r="E231" s="340"/>
      <c r="F231" s="340"/>
      <c r="G231" s="40"/>
      <c r="H231" s="40"/>
      <c r="I231" s="228"/>
    </row>
    <row r="232" spans="1:9" s="8" customFormat="1" x14ac:dyDescent="0.3">
      <c r="A232" s="19"/>
      <c r="B232" s="19"/>
      <c r="C232" s="19"/>
      <c r="D232" s="19"/>
      <c r="E232" s="340"/>
      <c r="F232" s="340"/>
      <c r="G232" s="40"/>
      <c r="H232" s="40"/>
      <c r="I232" s="228"/>
    </row>
    <row r="233" spans="1:9" s="8" customFormat="1" x14ac:dyDescent="0.3">
      <c r="A233" s="19"/>
      <c r="B233" s="19"/>
      <c r="C233" s="19"/>
      <c r="D233" s="19"/>
      <c r="E233" s="340"/>
      <c r="F233" s="340"/>
      <c r="G233" s="40"/>
      <c r="H233" s="40"/>
      <c r="I233" s="228"/>
    </row>
    <row r="234" spans="1:9" s="8" customFormat="1" x14ac:dyDescent="0.3">
      <c r="A234" s="19"/>
      <c r="B234" s="19"/>
      <c r="C234" s="19"/>
      <c r="D234" s="19"/>
      <c r="E234" s="340"/>
      <c r="F234" s="340"/>
      <c r="G234" s="40"/>
      <c r="H234" s="40"/>
      <c r="I234" s="228"/>
    </row>
    <row r="235" spans="1:9" s="8" customFormat="1" x14ac:dyDescent="0.3">
      <c r="A235" s="19"/>
      <c r="B235" s="19"/>
      <c r="C235" s="19"/>
      <c r="D235" s="19"/>
      <c r="E235" s="340"/>
      <c r="F235" s="340"/>
      <c r="G235" s="40"/>
      <c r="H235" s="40"/>
      <c r="I235" s="228"/>
    </row>
    <row r="236" spans="1:9" s="8" customFormat="1" x14ac:dyDescent="0.3">
      <c r="A236" s="19"/>
      <c r="B236" s="19"/>
      <c r="C236" s="19"/>
      <c r="D236" s="19"/>
      <c r="E236" s="340"/>
      <c r="F236" s="340"/>
      <c r="G236" s="40"/>
      <c r="H236" s="40"/>
      <c r="I236" s="228"/>
    </row>
    <row r="237" spans="1:9" s="8" customFormat="1" x14ac:dyDescent="0.3">
      <c r="A237" s="19"/>
      <c r="B237" s="19"/>
      <c r="C237" s="19"/>
      <c r="D237" s="19"/>
      <c r="E237" s="340"/>
      <c r="F237" s="340"/>
      <c r="G237" s="40"/>
      <c r="H237" s="40"/>
      <c r="I237" s="228"/>
    </row>
    <row r="238" spans="1:9" s="8" customFormat="1" x14ac:dyDescent="0.3">
      <c r="A238" s="19"/>
      <c r="B238" s="19"/>
      <c r="C238" s="19"/>
      <c r="D238" s="19"/>
      <c r="E238" s="340"/>
      <c r="F238" s="340"/>
      <c r="G238" s="40"/>
      <c r="H238" s="40"/>
      <c r="I238" s="228"/>
    </row>
    <row r="239" spans="1:9" s="8" customFormat="1" x14ac:dyDescent="0.3">
      <c r="A239" s="19"/>
      <c r="B239" s="19"/>
      <c r="C239" s="19"/>
      <c r="D239" s="19"/>
      <c r="E239" s="340"/>
      <c r="F239" s="340"/>
      <c r="G239" s="40"/>
      <c r="H239" s="40"/>
      <c r="I239" s="228"/>
    </row>
    <row r="240" spans="1:9" s="8" customFormat="1" x14ac:dyDescent="0.3">
      <c r="A240" s="19"/>
      <c r="B240" s="19"/>
      <c r="C240" s="19"/>
      <c r="D240" s="19"/>
      <c r="E240" s="340"/>
      <c r="F240" s="340"/>
      <c r="G240" s="40"/>
      <c r="H240" s="40"/>
      <c r="I240" s="228"/>
    </row>
    <row r="241" spans="1:9" s="8" customFormat="1" x14ac:dyDescent="0.3">
      <c r="A241" s="19"/>
      <c r="B241" s="19"/>
      <c r="C241" s="19"/>
      <c r="D241" s="19"/>
      <c r="E241" s="340"/>
      <c r="F241" s="340"/>
      <c r="G241" s="40"/>
      <c r="H241" s="40"/>
      <c r="I241" s="228"/>
    </row>
    <row r="242" spans="1:9" s="8" customFormat="1" x14ac:dyDescent="0.3">
      <c r="A242" s="19"/>
      <c r="B242" s="19"/>
      <c r="C242" s="19"/>
      <c r="D242" s="19"/>
      <c r="E242" s="340"/>
      <c r="F242" s="340"/>
      <c r="G242" s="40"/>
      <c r="H242" s="40"/>
      <c r="I242" s="228"/>
    </row>
    <row r="243" spans="1:9" s="8" customFormat="1" x14ac:dyDescent="0.3">
      <c r="A243" s="19"/>
      <c r="B243" s="19"/>
      <c r="C243" s="19"/>
      <c r="D243" s="19"/>
      <c r="E243" s="340"/>
      <c r="F243" s="340"/>
      <c r="G243" s="40"/>
      <c r="H243" s="40"/>
      <c r="I243" s="228"/>
    </row>
    <row r="244" spans="1:9" s="8" customFormat="1" x14ac:dyDescent="0.3">
      <c r="A244" s="19"/>
      <c r="B244" s="19"/>
      <c r="C244" s="19"/>
      <c r="D244" s="19"/>
      <c r="E244" s="340"/>
      <c r="F244" s="340"/>
      <c r="G244" s="40"/>
      <c r="H244" s="40"/>
      <c r="I244" s="228"/>
    </row>
    <row r="245" spans="1:9" s="8" customFormat="1" x14ac:dyDescent="0.3">
      <c r="A245" s="19"/>
      <c r="B245" s="19"/>
      <c r="C245" s="19"/>
      <c r="D245" s="19"/>
      <c r="E245" s="340"/>
      <c r="F245" s="340"/>
      <c r="G245" s="40"/>
      <c r="H245" s="40"/>
      <c r="I245" s="228"/>
    </row>
    <row r="246" spans="1:9" s="8" customFormat="1" x14ac:dyDescent="0.3">
      <c r="A246" s="19"/>
      <c r="B246" s="19"/>
      <c r="C246" s="19"/>
      <c r="D246" s="19"/>
      <c r="E246" s="340"/>
      <c r="F246" s="340"/>
      <c r="G246" s="40"/>
      <c r="H246" s="40"/>
      <c r="I246" s="228"/>
    </row>
    <row r="247" spans="1:9" s="8" customFormat="1" x14ac:dyDescent="0.3">
      <c r="A247" s="19"/>
      <c r="B247" s="19"/>
      <c r="C247" s="19"/>
      <c r="D247" s="19"/>
      <c r="E247" s="340"/>
      <c r="F247" s="340"/>
      <c r="G247" s="40"/>
      <c r="H247" s="40"/>
      <c r="I247" s="228"/>
    </row>
    <row r="248" spans="1:9" s="8" customFormat="1" x14ac:dyDescent="0.3">
      <c r="A248" s="19"/>
      <c r="B248" s="19"/>
      <c r="C248" s="19"/>
      <c r="D248" s="19"/>
      <c r="E248" s="340"/>
      <c r="F248" s="340"/>
      <c r="G248" s="40"/>
      <c r="H248" s="40"/>
      <c r="I248" s="228"/>
    </row>
    <row r="249" spans="1:9" s="8" customFormat="1" x14ac:dyDescent="0.3">
      <c r="A249" s="19"/>
      <c r="B249" s="19"/>
      <c r="C249" s="19"/>
      <c r="D249" s="19"/>
      <c r="E249" s="340"/>
      <c r="F249" s="340"/>
      <c r="G249" s="40"/>
      <c r="H249" s="40"/>
      <c r="I249" s="228"/>
    </row>
    <row r="250" spans="1:9" s="8" customFormat="1" x14ac:dyDescent="0.3">
      <c r="A250" s="19"/>
      <c r="B250" s="19"/>
      <c r="C250" s="19"/>
      <c r="D250" s="19"/>
      <c r="E250" s="340"/>
      <c r="F250" s="340"/>
      <c r="G250" s="40"/>
      <c r="H250" s="40"/>
      <c r="I250" s="228"/>
    </row>
    <row r="251" spans="1:9" s="8" customFormat="1" x14ac:dyDescent="0.3">
      <c r="A251" s="19"/>
      <c r="B251" s="19"/>
      <c r="C251" s="19"/>
      <c r="D251" s="19"/>
      <c r="E251" s="340"/>
      <c r="F251" s="340"/>
      <c r="G251" s="40"/>
      <c r="H251" s="40"/>
      <c r="I251" s="228"/>
    </row>
    <row r="252" spans="1:9" s="8" customFormat="1" x14ac:dyDescent="0.3">
      <c r="A252" s="19"/>
      <c r="B252" s="19"/>
      <c r="C252" s="19"/>
      <c r="D252" s="19"/>
      <c r="E252" s="340"/>
      <c r="F252" s="340"/>
      <c r="G252" s="40"/>
      <c r="H252" s="40"/>
      <c r="I252" s="228"/>
    </row>
    <row r="253" spans="1:9" s="8" customFormat="1" x14ac:dyDescent="0.3">
      <c r="A253" s="19"/>
      <c r="B253" s="19"/>
      <c r="C253" s="19"/>
      <c r="D253" s="19"/>
      <c r="E253" s="340"/>
      <c r="F253" s="340"/>
      <c r="G253" s="40"/>
      <c r="H253" s="40"/>
      <c r="I253" s="228"/>
    </row>
    <row r="254" spans="1:9" s="8" customFormat="1" x14ac:dyDescent="0.3">
      <c r="A254" s="19"/>
      <c r="B254" s="19"/>
      <c r="C254" s="19"/>
      <c r="D254" s="19"/>
      <c r="E254" s="340"/>
      <c r="F254" s="340"/>
      <c r="G254" s="40"/>
      <c r="H254" s="40"/>
      <c r="I254" s="228"/>
    </row>
    <row r="255" spans="1:9" s="8" customFormat="1" x14ac:dyDescent="0.3">
      <c r="A255" s="19"/>
      <c r="B255" s="19"/>
      <c r="C255" s="19"/>
      <c r="D255" s="19"/>
      <c r="E255" s="340"/>
      <c r="F255" s="340"/>
      <c r="G255" s="40"/>
      <c r="H255" s="40"/>
      <c r="I255" s="228"/>
    </row>
    <row r="256" spans="1:9" s="8" customFormat="1" x14ac:dyDescent="0.3">
      <c r="A256" s="19"/>
      <c r="B256" s="19"/>
      <c r="C256" s="19"/>
      <c r="D256" s="19"/>
      <c r="E256" s="340"/>
      <c r="F256" s="340"/>
      <c r="G256" s="40"/>
      <c r="H256" s="40"/>
      <c r="I256" s="228"/>
    </row>
    <row r="257" spans="1:9" s="8" customFormat="1" x14ac:dyDescent="0.3">
      <c r="A257" s="19"/>
      <c r="B257" s="19"/>
      <c r="C257" s="19"/>
      <c r="D257" s="19"/>
      <c r="E257" s="340"/>
      <c r="F257" s="340"/>
      <c r="G257" s="40"/>
      <c r="H257" s="40"/>
      <c r="I257" s="228"/>
    </row>
    <row r="258" spans="1:9" s="8" customFormat="1" x14ac:dyDescent="0.3">
      <c r="A258" s="19"/>
      <c r="B258" s="19"/>
      <c r="C258" s="19"/>
      <c r="D258" s="19"/>
      <c r="E258" s="340"/>
      <c r="F258" s="340"/>
      <c r="G258" s="40"/>
      <c r="H258" s="40"/>
      <c r="I258" s="228"/>
    </row>
    <row r="259" spans="1:9" s="8" customFormat="1" x14ac:dyDescent="0.3">
      <c r="A259" s="19"/>
      <c r="B259" s="19"/>
      <c r="C259" s="19"/>
      <c r="D259" s="19"/>
      <c r="E259" s="340"/>
      <c r="F259" s="340"/>
      <c r="G259" s="40"/>
      <c r="H259" s="40"/>
      <c r="I259" s="228"/>
    </row>
    <row r="260" spans="1:9" s="8" customFormat="1" x14ac:dyDescent="0.3">
      <c r="A260" s="19"/>
      <c r="B260" s="19"/>
      <c r="C260" s="19"/>
      <c r="D260" s="19"/>
      <c r="E260" s="340"/>
      <c r="F260" s="340"/>
      <c r="G260" s="40"/>
      <c r="H260" s="40"/>
      <c r="I260" s="228"/>
    </row>
    <row r="261" spans="1:9" s="8" customFormat="1" x14ac:dyDescent="0.3">
      <c r="A261" s="19"/>
      <c r="B261" s="19"/>
      <c r="C261" s="19"/>
      <c r="D261" s="19"/>
      <c r="E261" s="340"/>
      <c r="F261" s="340"/>
      <c r="G261" s="40"/>
      <c r="H261" s="40"/>
      <c r="I261" s="228"/>
    </row>
    <row r="262" spans="1:9" s="8" customFormat="1" x14ac:dyDescent="0.3">
      <c r="A262" s="19"/>
      <c r="B262" s="19"/>
      <c r="C262" s="19"/>
      <c r="D262" s="19"/>
      <c r="E262" s="340"/>
      <c r="F262" s="340"/>
      <c r="G262" s="40"/>
      <c r="H262" s="40"/>
      <c r="I262" s="228"/>
    </row>
    <row r="263" spans="1:9" s="8" customFormat="1" x14ac:dyDescent="0.3">
      <c r="A263" s="19"/>
      <c r="B263" s="19"/>
      <c r="C263" s="19"/>
      <c r="D263" s="19"/>
      <c r="E263" s="340"/>
      <c r="F263" s="340"/>
      <c r="G263" s="40"/>
      <c r="H263" s="40"/>
      <c r="I263" s="228"/>
    </row>
    <row r="264" spans="1:9" s="8" customFormat="1" x14ac:dyDescent="0.3">
      <c r="A264" s="19"/>
      <c r="B264" s="19"/>
      <c r="C264" s="19"/>
      <c r="D264" s="19"/>
      <c r="E264" s="340"/>
      <c r="F264" s="340"/>
      <c r="G264" s="40"/>
      <c r="H264" s="40"/>
      <c r="I264" s="228"/>
    </row>
    <row r="265" spans="1:9" s="8" customFormat="1" x14ac:dyDescent="0.3">
      <c r="A265" s="19"/>
      <c r="B265" s="19"/>
      <c r="C265" s="19"/>
      <c r="D265" s="19"/>
      <c r="E265" s="340"/>
      <c r="F265" s="340"/>
      <c r="G265" s="40"/>
      <c r="H265" s="40"/>
      <c r="I265" s="228"/>
    </row>
    <row r="266" spans="1:9" s="8" customFormat="1" x14ac:dyDescent="0.3">
      <c r="A266" s="19"/>
      <c r="B266" s="19"/>
      <c r="C266" s="19"/>
      <c r="D266" s="19"/>
      <c r="E266" s="340"/>
      <c r="F266" s="340"/>
      <c r="G266" s="40"/>
      <c r="H266" s="40"/>
      <c r="I266" s="228"/>
    </row>
    <row r="267" spans="1:9" s="8" customFormat="1" x14ac:dyDescent="0.3">
      <c r="A267" s="19"/>
      <c r="B267" s="19"/>
      <c r="C267" s="19"/>
      <c r="D267" s="19"/>
      <c r="E267" s="340"/>
      <c r="F267" s="340"/>
      <c r="G267" s="40"/>
      <c r="H267" s="40"/>
      <c r="I267" s="228"/>
    </row>
    <row r="268" spans="1:9" s="8" customFormat="1" x14ac:dyDescent="0.3">
      <c r="A268" s="19"/>
      <c r="B268" s="19"/>
      <c r="C268" s="19"/>
      <c r="D268" s="19"/>
      <c r="E268" s="340"/>
      <c r="F268" s="340"/>
      <c r="G268" s="40"/>
      <c r="H268" s="40"/>
      <c r="I268" s="228"/>
    </row>
    <row r="269" spans="1:9" s="8" customFormat="1" x14ac:dyDescent="0.3">
      <c r="A269" s="19"/>
      <c r="B269" s="19"/>
      <c r="C269" s="19"/>
      <c r="D269" s="19"/>
      <c r="E269" s="340"/>
      <c r="F269" s="340"/>
      <c r="G269" s="40"/>
      <c r="H269" s="40"/>
      <c r="I269" s="228"/>
    </row>
    <row r="270" spans="1:9" s="8" customFormat="1" x14ac:dyDescent="0.3">
      <c r="A270" s="19"/>
      <c r="B270" s="19"/>
      <c r="C270" s="19"/>
      <c r="D270" s="19"/>
      <c r="E270" s="340"/>
      <c r="F270" s="340"/>
      <c r="G270" s="40"/>
      <c r="H270" s="40"/>
      <c r="I270" s="228"/>
    </row>
    <row r="271" spans="1:9" s="8" customFormat="1" x14ac:dyDescent="0.3">
      <c r="A271" s="19"/>
      <c r="B271" s="19"/>
      <c r="C271" s="19"/>
      <c r="D271" s="19"/>
      <c r="E271" s="340"/>
      <c r="F271" s="340"/>
      <c r="G271" s="40"/>
      <c r="H271" s="40"/>
      <c r="I271" s="228"/>
    </row>
    <row r="272" spans="1:9" s="8" customFormat="1" x14ac:dyDescent="0.3">
      <c r="A272" s="19"/>
      <c r="B272" s="19"/>
      <c r="C272" s="19"/>
      <c r="D272" s="19"/>
      <c r="E272" s="340"/>
      <c r="F272" s="340"/>
      <c r="G272" s="40"/>
      <c r="H272" s="40"/>
      <c r="I272" s="228"/>
    </row>
    <row r="273" spans="1:10" s="8" customFormat="1" x14ac:dyDescent="0.3">
      <c r="A273" s="19"/>
      <c r="B273" s="19"/>
      <c r="C273" s="19"/>
      <c r="D273" s="19"/>
      <c r="E273" s="19"/>
      <c r="F273" s="19"/>
      <c r="G273" s="40"/>
      <c r="H273" s="40"/>
      <c r="I273" s="228"/>
      <c r="J273" s="6"/>
    </row>
    <row r="274" spans="1:10" s="8" customFormat="1" x14ac:dyDescent="0.3">
      <c r="A274" s="19"/>
      <c r="B274" s="19"/>
      <c r="C274" s="19"/>
      <c r="D274" s="19"/>
      <c r="E274" s="19"/>
      <c r="F274" s="19"/>
      <c r="G274" s="40"/>
      <c r="H274" s="40"/>
      <c r="I274" s="228"/>
      <c r="J274" s="6"/>
    </row>
    <row r="275" spans="1:10" s="8" customFormat="1" x14ac:dyDescent="0.3">
      <c r="A275" s="19"/>
      <c r="B275" s="19"/>
      <c r="C275" s="19"/>
      <c r="D275" s="19"/>
      <c r="E275" s="19"/>
      <c r="F275" s="19"/>
      <c r="G275" s="40"/>
      <c r="H275" s="40"/>
      <c r="I275" s="228"/>
      <c r="J275" s="6"/>
    </row>
    <row r="276" spans="1:10" s="8" customFormat="1" x14ac:dyDescent="0.3">
      <c r="A276" s="19"/>
      <c r="B276" s="19"/>
      <c r="C276" s="19"/>
      <c r="D276" s="19"/>
      <c r="E276" s="19"/>
      <c r="F276" s="19"/>
      <c r="G276" s="40"/>
      <c r="H276" s="40"/>
      <c r="I276" s="228"/>
      <c r="J276" s="6"/>
    </row>
    <row r="277" spans="1:10" s="8" customFormat="1" x14ac:dyDescent="0.3">
      <c r="A277" s="19"/>
      <c r="B277" s="19"/>
      <c r="C277" s="19"/>
      <c r="D277" s="19"/>
      <c r="E277" s="19"/>
      <c r="F277" s="19"/>
      <c r="G277" s="40"/>
      <c r="H277" s="40"/>
      <c r="I277" s="228"/>
      <c r="J277" s="6"/>
    </row>
    <row r="278" spans="1:10" s="8" customFormat="1" x14ac:dyDescent="0.3">
      <c r="A278" s="19"/>
      <c r="B278" s="19"/>
      <c r="C278" s="19"/>
      <c r="D278" s="19"/>
      <c r="E278" s="19"/>
      <c r="F278" s="19"/>
      <c r="G278" s="40"/>
      <c r="H278" s="40"/>
      <c r="I278" s="228"/>
      <c r="J278" s="6"/>
    </row>
    <row r="279" spans="1:10" s="8" customFormat="1" x14ac:dyDescent="0.3">
      <c r="A279" s="19"/>
      <c r="B279" s="19"/>
      <c r="C279" s="19"/>
      <c r="D279" s="19"/>
      <c r="E279" s="19"/>
      <c r="F279" s="19"/>
      <c r="G279" s="40"/>
      <c r="H279" s="40"/>
      <c r="I279" s="228"/>
      <c r="J279" s="6"/>
    </row>
    <row r="280" spans="1:10" s="8" customFormat="1" x14ac:dyDescent="0.3">
      <c r="A280" s="19"/>
      <c r="B280" s="19"/>
      <c r="C280" s="19"/>
      <c r="D280" s="19"/>
      <c r="E280" s="19"/>
      <c r="F280" s="19"/>
      <c r="G280" s="40"/>
      <c r="H280" s="40"/>
      <c r="I280" s="228"/>
      <c r="J280" s="6"/>
    </row>
    <row r="281" spans="1:10" s="8" customFormat="1" x14ac:dyDescent="0.3">
      <c r="A281" s="19"/>
      <c r="B281" s="19"/>
      <c r="C281" s="19"/>
      <c r="D281" s="19"/>
      <c r="E281" s="19"/>
      <c r="F281" s="19"/>
      <c r="G281" s="40"/>
      <c r="H281" s="40"/>
      <c r="I281" s="228"/>
      <c r="J281" s="6"/>
    </row>
    <row r="282" spans="1:10" s="8" customFormat="1" x14ac:dyDescent="0.3">
      <c r="A282" s="19"/>
      <c r="B282" s="19"/>
      <c r="C282" s="19"/>
      <c r="D282" s="19"/>
      <c r="E282" s="19"/>
      <c r="F282" s="19"/>
      <c r="G282" s="40"/>
      <c r="H282" s="40"/>
      <c r="I282" s="228"/>
      <c r="J282" s="6"/>
    </row>
    <row r="283" spans="1:10" s="8" customFormat="1" x14ac:dyDescent="0.3">
      <c r="A283" s="19"/>
      <c r="B283" s="19"/>
      <c r="C283" s="19"/>
      <c r="D283" s="19"/>
      <c r="E283" s="19"/>
      <c r="F283" s="19"/>
      <c r="G283" s="40"/>
      <c r="H283" s="40"/>
      <c r="I283" s="228"/>
      <c r="J283" s="6"/>
    </row>
    <row r="284" spans="1:10" s="8" customFormat="1" x14ac:dyDescent="0.3">
      <c r="A284" s="19"/>
      <c r="B284" s="19"/>
      <c r="C284" s="19"/>
      <c r="D284" s="19"/>
      <c r="E284" s="19"/>
      <c r="F284" s="19"/>
      <c r="G284" s="40"/>
      <c r="H284" s="40"/>
      <c r="I284" s="228"/>
      <c r="J284" s="6"/>
    </row>
    <row r="285" spans="1:10" s="8" customFormat="1" x14ac:dyDescent="0.3">
      <c r="A285" s="19"/>
      <c r="B285" s="19"/>
      <c r="C285" s="19"/>
      <c r="D285" s="19"/>
      <c r="E285" s="19"/>
      <c r="F285" s="19"/>
      <c r="G285" s="40"/>
      <c r="H285" s="40"/>
      <c r="I285" s="228"/>
      <c r="J285" s="6"/>
    </row>
    <row r="286" spans="1:10" s="8" customFormat="1" x14ac:dyDescent="0.3">
      <c r="A286" s="19"/>
      <c r="B286" s="19"/>
      <c r="C286" s="19"/>
      <c r="D286" s="19"/>
      <c r="E286" s="19"/>
      <c r="F286" s="19"/>
      <c r="G286" s="40"/>
      <c r="H286" s="40"/>
      <c r="I286" s="228"/>
      <c r="J286" s="6"/>
    </row>
    <row r="287" spans="1:10" s="8" customFormat="1" x14ac:dyDescent="0.3">
      <c r="A287" s="19"/>
      <c r="B287" s="19"/>
      <c r="C287" s="19"/>
      <c r="D287" s="19"/>
      <c r="E287" s="19"/>
      <c r="F287" s="19"/>
      <c r="G287" s="40"/>
      <c r="H287" s="40"/>
      <c r="I287" s="228"/>
      <c r="J287" s="6"/>
    </row>
    <row r="288" spans="1:10" s="8" customFormat="1" x14ac:dyDescent="0.3">
      <c r="A288" s="19"/>
      <c r="B288" s="19"/>
      <c r="C288" s="19"/>
      <c r="D288" s="19"/>
      <c r="E288" s="19"/>
      <c r="F288" s="19"/>
      <c r="G288" s="40"/>
      <c r="H288" s="40"/>
      <c r="I288" s="228"/>
      <c r="J288" s="6"/>
    </row>
    <row r="289" spans="1:10" s="8" customFormat="1" x14ac:dyDescent="0.3">
      <c r="A289" s="19"/>
      <c r="B289" s="19"/>
      <c r="C289" s="19"/>
      <c r="D289" s="19"/>
      <c r="E289" s="19"/>
      <c r="F289" s="19"/>
      <c r="G289" s="40"/>
      <c r="H289" s="40"/>
      <c r="I289" s="228"/>
      <c r="J289" s="6"/>
    </row>
    <row r="290" spans="1:10" s="8" customFormat="1" x14ac:dyDescent="0.3">
      <c r="A290" s="19"/>
      <c r="B290" s="19"/>
      <c r="C290" s="19"/>
      <c r="D290" s="19"/>
      <c r="E290" s="19"/>
      <c r="F290" s="19"/>
      <c r="G290" s="40"/>
      <c r="H290" s="40"/>
      <c r="I290" s="228"/>
      <c r="J290" s="6"/>
    </row>
    <row r="291" spans="1:10" s="8" customFormat="1" x14ac:dyDescent="0.3">
      <c r="A291" s="19"/>
      <c r="B291" s="19"/>
      <c r="C291" s="19"/>
      <c r="D291" s="19"/>
      <c r="E291" s="19"/>
      <c r="F291" s="19"/>
      <c r="G291" s="40"/>
      <c r="H291" s="40"/>
      <c r="I291" s="228"/>
      <c r="J291" s="6"/>
    </row>
    <row r="292" spans="1:10" s="8" customFormat="1" x14ac:dyDescent="0.3">
      <c r="A292" s="19"/>
      <c r="B292" s="19"/>
      <c r="C292" s="19"/>
      <c r="D292" s="19"/>
      <c r="E292" s="19"/>
      <c r="F292" s="19"/>
      <c r="G292" s="40"/>
      <c r="H292" s="40"/>
      <c r="I292" s="228"/>
      <c r="J292" s="6"/>
    </row>
    <row r="293" spans="1:10" s="8" customFormat="1" x14ac:dyDescent="0.3">
      <c r="A293" s="19"/>
      <c r="B293" s="19"/>
      <c r="C293" s="19"/>
      <c r="D293" s="19"/>
      <c r="E293" s="19"/>
      <c r="F293" s="19"/>
      <c r="G293" s="40"/>
      <c r="H293" s="40"/>
      <c r="I293" s="228"/>
      <c r="J293" s="6"/>
    </row>
    <row r="294" spans="1:10" s="8" customFormat="1" x14ac:dyDescent="0.3">
      <c r="A294" s="19"/>
      <c r="B294" s="19"/>
      <c r="C294" s="19"/>
      <c r="D294" s="19"/>
      <c r="E294" s="19"/>
      <c r="F294" s="19"/>
      <c r="G294" s="40"/>
      <c r="H294" s="40"/>
      <c r="I294" s="228"/>
      <c r="J294" s="6"/>
    </row>
    <row r="295" spans="1:10" s="8" customFormat="1" x14ac:dyDescent="0.3">
      <c r="A295" s="19"/>
      <c r="B295" s="19"/>
      <c r="C295" s="19"/>
      <c r="D295" s="19"/>
      <c r="E295" s="19"/>
      <c r="F295" s="19"/>
      <c r="G295" s="40"/>
      <c r="H295" s="40"/>
      <c r="I295" s="228"/>
      <c r="J295" s="6"/>
    </row>
    <row r="296" spans="1:10" s="8" customFormat="1" x14ac:dyDescent="0.3">
      <c r="A296" s="19"/>
      <c r="B296" s="19"/>
      <c r="C296" s="19"/>
      <c r="D296" s="19"/>
      <c r="E296" s="19"/>
      <c r="F296" s="19"/>
      <c r="G296" s="40"/>
      <c r="H296" s="40"/>
      <c r="I296" s="228"/>
      <c r="J296" s="6"/>
    </row>
    <row r="297" spans="1:10" s="8" customFormat="1" x14ac:dyDescent="0.3">
      <c r="A297" s="19"/>
      <c r="B297" s="19"/>
      <c r="C297" s="19"/>
      <c r="D297" s="19"/>
      <c r="E297" s="19"/>
      <c r="F297" s="19"/>
      <c r="G297" s="40"/>
      <c r="H297" s="40"/>
      <c r="I297" s="228"/>
      <c r="J297" s="6"/>
    </row>
    <row r="298" spans="1:10" s="8" customFormat="1" x14ac:dyDescent="0.3">
      <c r="A298" s="19"/>
      <c r="B298" s="19"/>
      <c r="C298" s="19"/>
      <c r="D298" s="19"/>
      <c r="E298" s="19"/>
      <c r="F298" s="19"/>
      <c r="G298" s="40"/>
      <c r="H298" s="40"/>
      <c r="I298" s="228"/>
      <c r="J298" s="6"/>
    </row>
    <row r="299" spans="1:10" s="8" customFormat="1" x14ac:dyDescent="0.3">
      <c r="A299" s="19"/>
      <c r="B299" s="19"/>
      <c r="C299" s="19"/>
      <c r="D299" s="19"/>
      <c r="E299" s="19"/>
      <c r="F299" s="19"/>
      <c r="G299" s="40"/>
      <c r="H299" s="40"/>
      <c r="I299" s="228"/>
      <c r="J299" s="6"/>
    </row>
    <row r="300" spans="1:10" s="8" customFormat="1" x14ac:dyDescent="0.3">
      <c r="A300" s="19"/>
      <c r="B300" s="19"/>
      <c r="C300" s="19"/>
      <c r="D300" s="19"/>
      <c r="E300" s="19"/>
      <c r="F300" s="19"/>
      <c r="G300" s="40"/>
      <c r="H300" s="40"/>
      <c r="I300" s="228"/>
      <c r="J300" s="6"/>
    </row>
    <row r="301" spans="1:10" s="8" customFormat="1" x14ac:dyDescent="0.3">
      <c r="A301" s="19"/>
      <c r="B301" s="19"/>
      <c r="C301" s="19"/>
      <c r="D301" s="19"/>
      <c r="E301" s="19"/>
      <c r="F301" s="19"/>
      <c r="G301" s="40"/>
      <c r="H301" s="40"/>
      <c r="I301" s="228"/>
      <c r="J301" s="6"/>
    </row>
    <row r="302" spans="1:10" s="8" customFormat="1" x14ac:dyDescent="0.3">
      <c r="A302" s="19"/>
      <c r="B302" s="19"/>
      <c r="C302" s="19"/>
      <c r="D302" s="19"/>
      <c r="E302" s="19"/>
      <c r="F302" s="19"/>
      <c r="G302" s="40"/>
      <c r="H302" s="40"/>
      <c r="I302" s="228"/>
      <c r="J302" s="6"/>
    </row>
    <row r="303" spans="1:10" s="8" customFormat="1" x14ac:dyDescent="0.3">
      <c r="A303" s="19"/>
      <c r="B303" s="19"/>
      <c r="C303" s="19"/>
      <c r="D303" s="19"/>
      <c r="E303" s="19"/>
      <c r="F303" s="19"/>
      <c r="G303" s="40"/>
      <c r="H303" s="40"/>
      <c r="I303" s="228"/>
      <c r="J303" s="6"/>
    </row>
    <row r="304" spans="1:10" s="8" customFormat="1" x14ac:dyDescent="0.3">
      <c r="A304" s="19"/>
      <c r="B304" s="19"/>
      <c r="C304" s="19"/>
      <c r="D304" s="19"/>
      <c r="E304" s="19"/>
      <c r="F304" s="19"/>
      <c r="G304" s="40"/>
      <c r="H304" s="40"/>
      <c r="I304" s="228"/>
      <c r="J304" s="6"/>
    </row>
    <row r="305" spans="1:10" s="8" customFormat="1" x14ac:dyDescent="0.3">
      <c r="A305" s="19"/>
      <c r="B305" s="19"/>
      <c r="C305" s="19"/>
      <c r="D305" s="19"/>
      <c r="E305" s="19"/>
      <c r="F305" s="19"/>
      <c r="G305" s="40"/>
      <c r="H305" s="40"/>
      <c r="I305" s="228"/>
      <c r="J305" s="6"/>
    </row>
    <row r="306" spans="1:10" s="8" customFormat="1" x14ac:dyDescent="0.3">
      <c r="A306" s="19"/>
      <c r="B306" s="19"/>
      <c r="C306" s="19"/>
      <c r="D306" s="19"/>
      <c r="E306" s="19"/>
      <c r="F306" s="19"/>
      <c r="G306" s="40"/>
      <c r="H306" s="40"/>
      <c r="I306" s="228"/>
      <c r="J306" s="6"/>
    </row>
    <row r="307" spans="1:10" s="8" customFormat="1" x14ac:dyDescent="0.3">
      <c r="A307" s="19"/>
      <c r="B307" s="19"/>
      <c r="C307" s="19"/>
      <c r="D307" s="19"/>
      <c r="E307" s="19"/>
      <c r="F307" s="19"/>
      <c r="G307" s="40"/>
      <c r="H307" s="40"/>
      <c r="I307" s="228"/>
      <c r="J307" s="6"/>
    </row>
    <row r="308" spans="1:10" s="8" customFormat="1" x14ac:dyDescent="0.3">
      <c r="A308" s="19"/>
      <c r="B308" s="19"/>
      <c r="C308" s="19"/>
      <c r="D308" s="19"/>
      <c r="E308" s="19"/>
      <c r="F308" s="19"/>
      <c r="G308" s="40"/>
      <c r="H308" s="40"/>
      <c r="I308" s="228"/>
      <c r="J308" s="6"/>
    </row>
    <row r="309" spans="1:10" s="8" customFormat="1" x14ac:dyDescent="0.3">
      <c r="A309" s="19"/>
      <c r="B309" s="19"/>
      <c r="C309" s="19"/>
      <c r="D309" s="19"/>
      <c r="E309" s="19"/>
      <c r="F309" s="19"/>
      <c r="G309" s="40"/>
      <c r="H309" s="40"/>
      <c r="I309" s="228"/>
      <c r="J309" s="6"/>
    </row>
    <row r="310" spans="1:10" s="8" customFormat="1" x14ac:dyDescent="0.3">
      <c r="A310" s="19"/>
      <c r="B310" s="19"/>
      <c r="C310" s="19"/>
      <c r="D310" s="19"/>
      <c r="E310" s="19"/>
      <c r="F310" s="19"/>
      <c r="G310" s="40"/>
      <c r="H310" s="40"/>
      <c r="I310" s="228"/>
      <c r="J310" s="6"/>
    </row>
    <row r="311" spans="1:10" s="8" customFormat="1" x14ac:dyDescent="0.3">
      <c r="A311" s="19"/>
      <c r="B311" s="19"/>
      <c r="C311" s="19"/>
      <c r="D311" s="19"/>
      <c r="E311" s="19"/>
      <c r="F311" s="19"/>
      <c r="G311" s="40"/>
      <c r="H311" s="40"/>
      <c r="I311" s="228"/>
      <c r="J311" s="6"/>
    </row>
    <row r="312" spans="1:10" s="8" customFormat="1" x14ac:dyDescent="0.3">
      <c r="A312" s="19"/>
      <c r="B312" s="19"/>
      <c r="C312" s="19"/>
      <c r="D312" s="19"/>
      <c r="E312" s="19"/>
      <c r="F312" s="19"/>
      <c r="G312" s="40"/>
      <c r="H312" s="40"/>
      <c r="I312" s="228"/>
      <c r="J312" s="6"/>
    </row>
    <row r="313" spans="1:10" s="8" customFormat="1" x14ac:dyDescent="0.3">
      <c r="A313" s="19"/>
      <c r="B313" s="19"/>
      <c r="C313" s="19"/>
      <c r="D313" s="19"/>
      <c r="E313" s="19"/>
      <c r="F313" s="19"/>
      <c r="G313" s="40"/>
      <c r="H313" s="40"/>
      <c r="I313" s="228"/>
      <c r="J313" s="6"/>
    </row>
    <row r="314" spans="1:10" s="8" customFormat="1" x14ac:dyDescent="0.3">
      <c r="A314" s="19"/>
      <c r="B314" s="19"/>
      <c r="C314" s="19"/>
      <c r="D314" s="19"/>
      <c r="E314" s="19"/>
      <c r="F314" s="19"/>
      <c r="G314" s="40"/>
      <c r="H314" s="40"/>
      <c r="I314" s="228"/>
      <c r="J314" s="6"/>
    </row>
    <row r="315" spans="1:10" s="8" customFormat="1" x14ac:dyDescent="0.3">
      <c r="A315" s="19"/>
      <c r="B315" s="19"/>
      <c r="C315" s="19"/>
      <c r="D315" s="19"/>
      <c r="E315" s="19"/>
      <c r="F315" s="19"/>
      <c r="G315" s="40"/>
      <c r="H315" s="40"/>
      <c r="I315" s="228"/>
      <c r="J315" s="6"/>
    </row>
    <row r="316" spans="1:10" s="8" customFormat="1" x14ac:dyDescent="0.3">
      <c r="A316" s="19"/>
      <c r="B316" s="19"/>
      <c r="C316" s="19"/>
      <c r="D316" s="19"/>
      <c r="E316" s="19"/>
      <c r="F316" s="19"/>
      <c r="G316" s="40"/>
      <c r="H316" s="40"/>
      <c r="I316" s="228"/>
      <c r="J316" s="6"/>
    </row>
    <row r="317" spans="1:10" s="8" customFormat="1" x14ac:dyDescent="0.3">
      <c r="A317" s="19"/>
      <c r="B317" s="19"/>
      <c r="C317" s="19"/>
      <c r="D317" s="19"/>
      <c r="E317" s="19"/>
      <c r="F317" s="19"/>
      <c r="G317" s="40"/>
      <c r="H317" s="40"/>
      <c r="I317" s="228"/>
      <c r="J317" s="6"/>
    </row>
    <row r="318" spans="1:10" s="8" customFormat="1" x14ac:dyDescent="0.3">
      <c r="A318" s="19"/>
      <c r="B318" s="19"/>
      <c r="C318" s="19"/>
      <c r="D318" s="19"/>
      <c r="E318" s="19"/>
      <c r="F318" s="19"/>
      <c r="G318" s="40"/>
      <c r="H318" s="40"/>
      <c r="I318" s="228"/>
      <c r="J318" s="6"/>
    </row>
    <row r="319" spans="1:10" s="8" customFormat="1" x14ac:dyDescent="0.3">
      <c r="A319" s="19"/>
      <c r="B319" s="19"/>
      <c r="C319" s="19"/>
      <c r="D319" s="19"/>
      <c r="E319" s="19"/>
      <c r="F319" s="19"/>
      <c r="G319" s="40"/>
      <c r="H319" s="40"/>
      <c r="I319" s="228"/>
      <c r="J319" s="6"/>
    </row>
    <row r="320" spans="1:10" s="8" customFormat="1" x14ac:dyDescent="0.3">
      <c r="A320" s="19"/>
      <c r="B320" s="19"/>
      <c r="C320" s="19"/>
      <c r="D320" s="19"/>
      <c r="E320" s="19"/>
      <c r="F320" s="19"/>
      <c r="G320" s="40"/>
      <c r="H320" s="40"/>
      <c r="I320" s="228"/>
      <c r="J320" s="6"/>
    </row>
    <row r="321" spans="1:10" s="8" customFormat="1" x14ac:dyDescent="0.3">
      <c r="A321" s="19"/>
      <c r="B321" s="19"/>
      <c r="C321" s="19"/>
      <c r="D321" s="19"/>
      <c r="E321" s="19"/>
      <c r="F321" s="19"/>
      <c r="G321" s="40"/>
      <c r="H321" s="40"/>
      <c r="I321" s="228"/>
      <c r="J321" s="6"/>
    </row>
    <row r="322" spans="1:10" s="8" customFormat="1" x14ac:dyDescent="0.3">
      <c r="A322" s="19"/>
      <c r="B322" s="19"/>
      <c r="C322" s="19"/>
      <c r="D322" s="19"/>
      <c r="E322" s="19"/>
      <c r="F322" s="19"/>
      <c r="G322" s="40"/>
      <c r="H322" s="40"/>
      <c r="I322" s="228"/>
      <c r="J322" s="6"/>
    </row>
    <row r="323" spans="1:10" s="8" customFormat="1" x14ac:dyDescent="0.3">
      <c r="A323" s="19"/>
      <c r="B323" s="19"/>
      <c r="C323" s="19"/>
      <c r="D323" s="19"/>
      <c r="E323" s="19"/>
      <c r="F323" s="19"/>
      <c r="G323" s="221"/>
      <c r="H323" s="221"/>
      <c r="I323" s="228"/>
      <c r="J323" s="6"/>
    </row>
    <row r="324" spans="1:10" s="8" customFormat="1" x14ac:dyDescent="0.3">
      <c r="A324" s="19"/>
      <c r="B324" s="19"/>
      <c r="C324" s="19"/>
      <c r="D324" s="19"/>
      <c r="E324" s="19"/>
      <c r="F324" s="19"/>
      <c r="G324" s="221"/>
      <c r="H324" s="221"/>
      <c r="I324" s="228"/>
      <c r="J324" s="6"/>
    </row>
    <row r="325" spans="1:10" s="8" customFormat="1" x14ac:dyDescent="0.3">
      <c r="A325" s="19"/>
      <c r="B325" s="19"/>
      <c r="C325" s="19"/>
      <c r="D325" s="19"/>
      <c r="E325" s="19"/>
      <c r="F325" s="19"/>
      <c r="G325" s="221"/>
      <c r="H325" s="221"/>
      <c r="I325" s="228"/>
      <c r="J325" s="6"/>
    </row>
    <row r="326" spans="1:10" s="8" customFormat="1" x14ac:dyDescent="0.3">
      <c r="A326" s="19"/>
      <c r="B326" s="19"/>
      <c r="C326" s="19"/>
      <c r="D326" s="19"/>
      <c r="E326" s="19"/>
      <c r="F326" s="19"/>
      <c r="G326" s="221"/>
      <c r="H326" s="221"/>
      <c r="I326" s="228"/>
      <c r="J326" s="6"/>
    </row>
    <row r="327" spans="1:10" s="8" customFormat="1" x14ac:dyDescent="0.3">
      <c r="A327" s="19"/>
      <c r="B327" s="19"/>
      <c r="C327" s="19"/>
      <c r="D327" s="19"/>
      <c r="E327" s="19"/>
      <c r="F327" s="19"/>
      <c r="G327" s="221"/>
      <c r="H327" s="221"/>
      <c r="I327" s="228"/>
      <c r="J327" s="6"/>
    </row>
    <row r="328" spans="1:10" s="8" customFormat="1" x14ac:dyDescent="0.3">
      <c r="A328" s="19"/>
      <c r="B328" s="19"/>
      <c r="C328" s="19"/>
      <c r="D328" s="19"/>
      <c r="E328" s="19"/>
      <c r="F328" s="19"/>
      <c r="G328" s="221"/>
      <c r="H328" s="221"/>
      <c r="I328" s="228"/>
      <c r="J328" s="6"/>
    </row>
    <row r="329" spans="1:10" s="8" customFormat="1" x14ac:dyDescent="0.3">
      <c r="A329" s="19"/>
      <c r="B329" s="19"/>
      <c r="C329" s="19"/>
      <c r="D329" s="19"/>
      <c r="E329" s="19"/>
      <c r="F329" s="19"/>
      <c r="G329" s="221"/>
      <c r="H329" s="221"/>
      <c r="I329" s="228"/>
      <c r="J329" s="6"/>
    </row>
    <row r="330" spans="1:10" s="8" customFormat="1" x14ac:dyDescent="0.3">
      <c r="A330" s="19"/>
      <c r="B330" s="19"/>
      <c r="C330" s="19"/>
      <c r="D330" s="19"/>
      <c r="E330" s="19"/>
      <c r="F330" s="19"/>
      <c r="G330" s="221"/>
      <c r="H330" s="221"/>
      <c r="I330" s="228"/>
      <c r="J330" s="6"/>
    </row>
    <row r="331" spans="1:10" s="8" customFormat="1" x14ac:dyDescent="0.3">
      <c r="A331" s="19"/>
      <c r="B331" s="19"/>
      <c r="C331" s="19"/>
      <c r="D331" s="19"/>
      <c r="E331" s="19"/>
      <c r="F331" s="19"/>
      <c r="G331" s="221"/>
      <c r="H331" s="221"/>
      <c r="I331" s="228"/>
      <c r="J331" s="6"/>
    </row>
    <row r="332" spans="1:10" s="8" customFormat="1" x14ac:dyDescent="0.3">
      <c r="A332" s="19"/>
      <c r="B332" s="19"/>
      <c r="C332" s="19"/>
      <c r="D332" s="19"/>
      <c r="E332" s="19"/>
      <c r="F332" s="19"/>
      <c r="G332" s="221"/>
      <c r="H332" s="221"/>
      <c r="I332" s="228"/>
      <c r="J332" s="6"/>
    </row>
    <row r="333" spans="1:10" s="8" customFormat="1" x14ac:dyDescent="0.3">
      <c r="A333" s="19"/>
      <c r="B333" s="19"/>
      <c r="C333" s="19"/>
      <c r="D333" s="19"/>
      <c r="E333" s="19"/>
      <c r="F333" s="19"/>
      <c r="G333" s="221"/>
      <c r="H333" s="221"/>
      <c r="I333" s="228"/>
      <c r="J333" s="6"/>
    </row>
    <row r="334" spans="1:10" s="8" customFormat="1" x14ac:dyDescent="0.3">
      <c r="A334" s="19"/>
      <c r="B334" s="19"/>
      <c r="C334" s="19"/>
      <c r="D334" s="19"/>
      <c r="E334" s="19"/>
      <c r="F334" s="19"/>
      <c r="G334" s="221"/>
      <c r="H334" s="221"/>
      <c r="I334" s="228"/>
      <c r="J334" s="6"/>
    </row>
    <row r="335" spans="1:10" s="8" customFormat="1" x14ac:dyDescent="0.3">
      <c r="A335" s="19"/>
      <c r="B335" s="19"/>
      <c r="C335" s="19"/>
      <c r="D335" s="19"/>
      <c r="E335" s="19"/>
      <c r="F335" s="19"/>
      <c r="G335" s="221"/>
      <c r="H335" s="221"/>
      <c r="I335" s="228"/>
      <c r="J335" s="6"/>
    </row>
    <row r="336" spans="1:10" s="8" customFormat="1" x14ac:dyDescent="0.3">
      <c r="A336" s="19"/>
      <c r="B336" s="19"/>
      <c r="C336" s="19"/>
      <c r="D336" s="19"/>
      <c r="E336" s="19"/>
      <c r="F336" s="19"/>
      <c r="G336" s="221"/>
      <c r="H336" s="221"/>
      <c r="I336" s="228"/>
      <c r="J336" s="6"/>
    </row>
    <row r="337" spans="1:10" s="8" customFormat="1" x14ac:dyDescent="0.3">
      <c r="A337" s="19"/>
      <c r="B337" s="19"/>
      <c r="C337" s="19"/>
      <c r="D337" s="19"/>
      <c r="E337" s="19"/>
      <c r="F337" s="19"/>
      <c r="G337" s="221"/>
      <c r="H337" s="221"/>
      <c r="I337" s="228"/>
      <c r="J337" s="6"/>
    </row>
    <row r="338" spans="1:10" s="8" customFormat="1" x14ac:dyDescent="0.3">
      <c r="A338" s="19"/>
      <c r="B338" s="19"/>
      <c r="C338" s="19"/>
      <c r="D338" s="19"/>
      <c r="E338" s="19"/>
      <c r="F338" s="19"/>
      <c r="G338" s="221"/>
      <c r="H338" s="221"/>
      <c r="I338" s="228"/>
      <c r="J338" s="6"/>
    </row>
    <row r="339" spans="1:10" s="8" customFormat="1" x14ac:dyDescent="0.3">
      <c r="A339" s="19"/>
      <c r="B339" s="19"/>
      <c r="C339" s="19"/>
      <c r="D339" s="19"/>
      <c r="E339" s="19"/>
      <c r="F339" s="19"/>
      <c r="G339" s="221"/>
      <c r="H339" s="221"/>
      <c r="I339" s="228"/>
      <c r="J339" s="6"/>
    </row>
    <row r="340" spans="1:10" s="8" customFormat="1" x14ac:dyDescent="0.3">
      <c r="A340" s="19"/>
      <c r="B340" s="19"/>
      <c r="C340" s="19"/>
      <c r="D340" s="19"/>
      <c r="E340" s="19"/>
      <c r="F340" s="19"/>
      <c r="G340" s="221"/>
      <c r="H340" s="221"/>
      <c r="I340" s="228"/>
      <c r="J340" s="6"/>
    </row>
    <row r="341" spans="1:10" s="8" customFormat="1" x14ac:dyDescent="0.3">
      <c r="A341" s="19"/>
      <c r="B341" s="19"/>
      <c r="C341" s="19"/>
      <c r="D341" s="19"/>
      <c r="E341" s="19"/>
      <c r="F341" s="19"/>
      <c r="G341" s="221"/>
      <c r="H341" s="221"/>
      <c r="I341" s="228"/>
      <c r="J341" s="6"/>
    </row>
    <row r="342" spans="1:10" s="8" customFormat="1" x14ac:dyDescent="0.3">
      <c r="A342" s="19"/>
      <c r="B342" s="19"/>
      <c r="C342" s="19"/>
      <c r="D342" s="19"/>
      <c r="E342" s="19"/>
      <c r="F342" s="19"/>
      <c r="G342" s="221"/>
      <c r="H342" s="221"/>
      <c r="I342" s="228"/>
      <c r="J342" s="6"/>
    </row>
    <row r="343" spans="1:10" s="8" customFormat="1" x14ac:dyDescent="0.3">
      <c r="A343" s="19"/>
      <c r="B343" s="19"/>
      <c r="C343" s="19"/>
      <c r="D343" s="19"/>
      <c r="E343" s="19"/>
      <c r="F343" s="19"/>
      <c r="G343" s="221"/>
      <c r="H343" s="221"/>
      <c r="I343" s="228"/>
      <c r="J343" s="6"/>
    </row>
    <row r="344" spans="1:10" s="8" customFormat="1" x14ac:dyDescent="0.3">
      <c r="A344" s="19"/>
      <c r="B344" s="19"/>
      <c r="C344" s="19"/>
      <c r="D344" s="19"/>
      <c r="E344" s="19"/>
      <c r="F344" s="19"/>
      <c r="G344" s="221"/>
      <c r="H344" s="221"/>
      <c r="I344" s="228"/>
      <c r="J344" s="6"/>
    </row>
    <row r="345" spans="1:10" s="8" customFormat="1" x14ac:dyDescent="0.3">
      <c r="A345" s="19"/>
      <c r="B345" s="19"/>
      <c r="C345" s="19"/>
      <c r="D345" s="19"/>
      <c r="E345" s="19"/>
      <c r="F345" s="19"/>
      <c r="G345" s="221"/>
      <c r="H345" s="221"/>
      <c r="I345" s="228"/>
      <c r="J345" s="6"/>
    </row>
    <row r="346" spans="1:10" s="8" customFormat="1" x14ac:dyDescent="0.3">
      <c r="A346" s="19"/>
      <c r="B346" s="19"/>
      <c r="C346" s="19"/>
      <c r="D346" s="19"/>
      <c r="E346" s="19"/>
      <c r="F346" s="19"/>
      <c r="G346" s="221"/>
      <c r="H346" s="221"/>
      <c r="I346" s="228"/>
      <c r="J346" s="6"/>
    </row>
    <row r="347" spans="1:10" s="8" customFormat="1" x14ac:dyDescent="0.3">
      <c r="A347" s="19"/>
      <c r="B347" s="19"/>
      <c r="C347" s="19"/>
      <c r="D347" s="19"/>
      <c r="E347" s="19"/>
      <c r="F347" s="19"/>
      <c r="G347" s="221"/>
      <c r="H347" s="221"/>
      <c r="I347" s="228"/>
      <c r="J347" s="6"/>
    </row>
    <row r="348" spans="1:10" s="8" customFormat="1" x14ac:dyDescent="0.3">
      <c r="A348" s="19"/>
      <c r="B348" s="19"/>
      <c r="C348" s="19"/>
      <c r="D348" s="19"/>
      <c r="E348" s="19"/>
      <c r="F348" s="19"/>
      <c r="G348" s="221"/>
      <c r="H348" s="221"/>
      <c r="I348" s="228"/>
      <c r="J348" s="6"/>
    </row>
    <row r="349" spans="1:10" s="8" customFormat="1" x14ac:dyDescent="0.3">
      <c r="A349" s="19"/>
      <c r="B349" s="19"/>
      <c r="C349" s="19"/>
      <c r="D349" s="19"/>
      <c r="E349" s="19"/>
      <c r="F349" s="19"/>
      <c r="G349" s="221"/>
      <c r="H349" s="221"/>
      <c r="I349" s="228"/>
      <c r="J349" s="6"/>
    </row>
    <row r="350" spans="1:10" s="8" customFormat="1" x14ac:dyDescent="0.3">
      <c r="A350" s="19"/>
      <c r="B350" s="19"/>
      <c r="C350" s="19"/>
      <c r="D350" s="19"/>
      <c r="E350" s="19"/>
      <c r="F350" s="19"/>
      <c r="G350" s="221"/>
      <c r="H350" s="221"/>
      <c r="I350" s="228"/>
      <c r="J350" s="6"/>
    </row>
    <row r="351" spans="1:10" s="8" customFormat="1" x14ac:dyDescent="0.3">
      <c r="A351" s="19"/>
      <c r="B351" s="19"/>
      <c r="C351" s="19"/>
      <c r="D351" s="19"/>
      <c r="E351" s="19"/>
      <c r="F351" s="19"/>
      <c r="G351" s="221"/>
      <c r="H351" s="221"/>
      <c r="I351" s="228"/>
      <c r="J351" s="6"/>
    </row>
    <row r="352" spans="1:10" s="8" customFormat="1" x14ac:dyDescent="0.3">
      <c r="A352" s="19"/>
      <c r="B352" s="19"/>
      <c r="C352" s="19"/>
      <c r="D352" s="19"/>
      <c r="E352" s="19"/>
      <c r="F352" s="19"/>
      <c r="G352" s="221"/>
      <c r="H352" s="221"/>
      <c r="I352" s="228"/>
      <c r="J352" s="6"/>
    </row>
    <row r="353" spans="1:10" s="8" customFormat="1" x14ac:dyDescent="0.3">
      <c r="A353" s="19"/>
      <c r="B353" s="19"/>
      <c r="C353" s="19"/>
      <c r="D353" s="19"/>
      <c r="E353" s="19"/>
      <c r="F353" s="19"/>
      <c r="G353" s="221"/>
      <c r="H353" s="221"/>
      <c r="I353" s="228"/>
      <c r="J353" s="6"/>
    </row>
    <row r="354" spans="1:10" s="8" customFormat="1" x14ac:dyDescent="0.3">
      <c r="A354" s="19"/>
      <c r="B354" s="19"/>
      <c r="C354" s="19"/>
      <c r="D354" s="19"/>
      <c r="E354" s="19"/>
      <c r="F354" s="19"/>
      <c r="G354" s="221"/>
      <c r="H354" s="221"/>
      <c r="I354" s="228"/>
      <c r="J354" s="6"/>
    </row>
    <row r="355" spans="1:10" s="8" customFormat="1" x14ac:dyDescent="0.3">
      <c r="A355" s="19"/>
      <c r="B355" s="19"/>
      <c r="C355" s="19"/>
      <c r="D355" s="19"/>
      <c r="E355" s="19"/>
      <c r="F355" s="19"/>
      <c r="G355" s="221"/>
      <c r="H355" s="221"/>
      <c r="I355" s="228"/>
      <c r="J355" s="6"/>
    </row>
    <row r="356" spans="1:10" s="8" customFormat="1" x14ac:dyDescent="0.3">
      <c r="A356" s="19"/>
      <c r="B356" s="19"/>
      <c r="C356" s="19"/>
      <c r="D356" s="19"/>
      <c r="E356" s="19"/>
      <c r="F356" s="19"/>
      <c r="G356" s="221"/>
      <c r="H356" s="221"/>
      <c r="I356" s="228"/>
      <c r="J356" s="6"/>
    </row>
    <row r="357" spans="1:10" s="8" customFormat="1" x14ac:dyDescent="0.3">
      <c r="A357" s="19"/>
      <c r="B357" s="19"/>
      <c r="C357" s="19"/>
      <c r="D357" s="19"/>
      <c r="E357" s="19"/>
      <c r="F357" s="19"/>
      <c r="G357" s="221"/>
      <c r="H357" s="221"/>
      <c r="I357" s="228"/>
      <c r="J357" s="6"/>
    </row>
    <row r="358" spans="1:10" s="8" customFormat="1" x14ac:dyDescent="0.3">
      <c r="A358" s="19"/>
      <c r="B358" s="19"/>
      <c r="C358" s="19"/>
      <c r="D358" s="19"/>
      <c r="E358" s="19"/>
      <c r="F358" s="19"/>
      <c r="G358" s="221"/>
      <c r="H358" s="221"/>
      <c r="I358" s="228"/>
      <c r="J358" s="6"/>
    </row>
    <row r="359" spans="1:10" s="8" customFormat="1" x14ac:dyDescent="0.3">
      <c r="A359" s="19"/>
      <c r="B359" s="19"/>
      <c r="C359" s="19"/>
      <c r="D359" s="19"/>
      <c r="E359" s="19"/>
      <c r="F359" s="19"/>
      <c r="G359" s="221"/>
      <c r="H359" s="221"/>
      <c r="I359" s="228"/>
      <c r="J359" s="6"/>
    </row>
    <row r="360" spans="1:10" s="8" customFormat="1" x14ac:dyDescent="0.3">
      <c r="A360" s="19"/>
      <c r="B360" s="19"/>
      <c r="C360" s="19"/>
      <c r="D360" s="19"/>
      <c r="E360" s="19"/>
      <c r="F360" s="19"/>
      <c r="G360" s="221"/>
      <c r="H360" s="221"/>
      <c r="I360" s="228"/>
      <c r="J360" s="6"/>
    </row>
    <row r="361" spans="1:10" s="8" customFormat="1" x14ac:dyDescent="0.3">
      <c r="A361" s="19"/>
      <c r="B361" s="19"/>
      <c r="C361" s="19"/>
      <c r="D361" s="19"/>
      <c r="E361" s="19"/>
      <c r="F361" s="19"/>
      <c r="G361" s="221"/>
      <c r="H361" s="221"/>
      <c r="I361" s="228"/>
      <c r="J361" s="6"/>
    </row>
    <row r="362" spans="1:10" s="8" customFormat="1" x14ac:dyDescent="0.3">
      <c r="A362" s="19"/>
      <c r="B362" s="19"/>
      <c r="C362" s="19"/>
      <c r="D362" s="19"/>
      <c r="E362" s="19"/>
      <c r="F362" s="19"/>
      <c r="G362" s="221"/>
      <c r="H362" s="221"/>
      <c r="I362" s="228"/>
      <c r="J362" s="6"/>
    </row>
    <row r="363" spans="1:10" s="8" customFormat="1" x14ac:dyDescent="0.3">
      <c r="A363" s="19"/>
      <c r="B363" s="19"/>
      <c r="C363" s="19"/>
      <c r="D363" s="19"/>
      <c r="E363" s="19"/>
      <c r="F363" s="19"/>
      <c r="G363" s="221"/>
      <c r="H363" s="221"/>
      <c r="I363" s="228"/>
      <c r="J363" s="6"/>
    </row>
    <row r="364" spans="1:10" s="8" customFormat="1" x14ac:dyDescent="0.3">
      <c r="A364" s="19"/>
      <c r="B364" s="19"/>
      <c r="C364" s="19"/>
      <c r="D364" s="19"/>
      <c r="E364" s="19"/>
      <c r="F364" s="19"/>
      <c r="G364" s="221"/>
      <c r="H364" s="221"/>
      <c r="I364" s="228"/>
      <c r="J364" s="6"/>
    </row>
    <row r="365" spans="1:10" s="8" customFormat="1" x14ac:dyDescent="0.3">
      <c r="A365" s="19"/>
      <c r="B365" s="19"/>
      <c r="C365" s="19"/>
      <c r="D365" s="19"/>
      <c r="E365" s="19"/>
      <c r="F365" s="19"/>
      <c r="G365" s="221"/>
      <c r="H365" s="221"/>
      <c r="I365" s="228"/>
      <c r="J365" s="6"/>
    </row>
    <row r="366" spans="1:10" s="8" customFormat="1" x14ac:dyDescent="0.3">
      <c r="A366" s="19"/>
      <c r="B366" s="19"/>
      <c r="C366" s="19"/>
      <c r="D366" s="19"/>
      <c r="E366" s="19"/>
      <c r="F366" s="19"/>
      <c r="G366" s="221"/>
      <c r="H366" s="221"/>
      <c r="I366" s="228"/>
      <c r="J366" s="6"/>
    </row>
    <row r="367" spans="1:10" s="8" customFormat="1" x14ac:dyDescent="0.3">
      <c r="A367" s="19"/>
      <c r="B367" s="19"/>
      <c r="C367" s="19"/>
      <c r="D367" s="19"/>
      <c r="E367" s="19"/>
      <c r="F367" s="19"/>
      <c r="G367" s="221"/>
      <c r="H367" s="221"/>
      <c r="I367" s="228"/>
      <c r="J367" s="6"/>
    </row>
    <row r="368" spans="1:10" s="8" customFormat="1" x14ac:dyDescent="0.3">
      <c r="A368" s="19"/>
      <c r="B368" s="19"/>
      <c r="C368" s="19"/>
      <c r="D368" s="19"/>
      <c r="E368" s="19"/>
      <c r="F368" s="19"/>
      <c r="G368" s="221"/>
      <c r="H368" s="221"/>
      <c r="I368" s="228"/>
      <c r="J368" s="6"/>
    </row>
    <row r="369" spans="1:10" s="8" customFormat="1" x14ac:dyDescent="0.3">
      <c r="A369" s="19"/>
      <c r="B369" s="19"/>
      <c r="C369" s="19"/>
      <c r="D369" s="19"/>
      <c r="E369" s="19"/>
      <c r="F369" s="19"/>
      <c r="G369" s="221"/>
      <c r="H369" s="221"/>
      <c r="I369" s="228"/>
      <c r="J369" s="6"/>
    </row>
    <row r="370" spans="1:10" s="8" customFormat="1" x14ac:dyDescent="0.3">
      <c r="A370" s="19"/>
      <c r="B370" s="19"/>
      <c r="C370" s="19"/>
      <c r="D370" s="19"/>
      <c r="E370" s="19"/>
      <c r="F370" s="19"/>
      <c r="G370" s="221"/>
      <c r="H370" s="221"/>
      <c r="I370" s="228"/>
      <c r="J370" s="6"/>
    </row>
    <row r="371" spans="1:10" s="8" customFormat="1" x14ac:dyDescent="0.3">
      <c r="A371" s="19"/>
      <c r="B371" s="19"/>
      <c r="C371" s="19"/>
      <c r="D371" s="19"/>
      <c r="E371" s="19"/>
      <c r="F371" s="19"/>
      <c r="G371" s="221"/>
      <c r="H371" s="221"/>
      <c r="I371" s="228"/>
      <c r="J371" s="6"/>
    </row>
    <row r="372" spans="1:10" s="8" customFormat="1" x14ac:dyDescent="0.3">
      <c r="A372" s="19"/>
      <c r="B372" s="19"/>
      <c r="C372" s="19"/>
      <c r="D372" s="19"/>
      <c r="E372" s="19"/>
      <c r="F372" s="19"/>
      <c r="G372" s="221"/>
      <c r="H372" s="221"/>
      <c r="I372" s="228"/>
      <c r="J372" s="6"/>
    </row>
    <row r="373" spans="1:10" s="8" customFormat="1" x14ac:dyDescent="0.3">
      <c r="A373" s="19"/>
      <c r="B373" s="19"/>
      <c r="C373" s="19"/>
      <c r="D373" s="19"/>
      <c r="E373" s="19"/>
      <c r="F373" s="19"/>
      <c r="G373" s="221"/>
      <c r="H373" s="221"/>
      <c r="I373" s="228"/>
      <c r="J373" s="6"/>
    </row>
  </sheetData>
  <mergeCells count="310"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E13" sqref="E13"/>
    </sheetView>
  </sheetViews>
  <sheetFormatPr baseColWidth="10" defaultColWidth="11.44140625" defaultRowHeight="14.4" x14ac:dyDescent="0.3"/>
  <cols>
    <col min="1" max="1" width="23" style="264" customWidth="1"/>
    <col min="2" max="16384" width="11.44140625" style="264"/>
  </cols>
  <sheetData>
    <row r="1" spans="1:9" x14ac:dyDescent="0.3">
      <c r="A1" s="264" t="s">
        <v>422</v>
      </c>
    </row>
    <row r="3" spans="1:9" x14ac:dyDescent="0.3">
      <c r="A3" s="264" t="s">
        <v>423</v>
      </c>
    </row>
    <row r="5" spans="1:9" x14ac:dyDescent="0.3">
      <c r="A5" s="264" t="s">
        <v>424</v>
      </c>
    </row>
    <row r="6" spans="1:9" ht="15" thickBot="1" x14ac:dyDescent="0.35"/>
    <row r="7" spans="1:9" ht="29.4" thickBot="1" x14ac:dyDescent="0.35">
      <c r="A7" s="266" t="s">
        <v>425</v>
      </c>
      <c r="B7" s="268" t="s">
        <v>426</v>
      </c>
      <c r="C7" s="268" t="s">
        <v>427</v>
      </c>
      <c r="D7" s="267" t="s">
        <v>116</v>
      </c>
    </row>
    <row r="8" spans="1:9" x14ac:dyDescent="0.3">
      <c r="A8" s="271" t="s">
        <v>428</v>
      </c>
      <c r="B8" s="271" t="s">
        <v>429</v>
      </c>
      <c r="C8" s="271">
        <v>1</v>
      </c>
      <c r="D8" s="271" t="s">
        <v>429</v>
      </c>
      <c r="F8" s="264" t="e">
        <f>+B8*C8</f>
        <v>#VALUE!</v>
      </c>
    </row>
    <row r="9" spans="1:9" x14ac:dyDescent="0.3">
      <c r="A9" s="270" t="s">
        <v>430</v>
      </c>
      <c r="B9" s="270" t="s">
        <v>431</v>
      </c>
      <c r="C9" s="270">
        <v>2</v>
      </c>
      <c r="D9" s="270" t="s">
        <v>432</v>
      </c>
      <c r="I9" s="264">
        <v>120</v>
      </c>
    </row>
    <row r="10" spans="1:9" x14ac:dyDescent="0.3">
      <c r="A10" s="270" t="s">
        <v>433</v>
      </c>
      <c r="B10" s="270" t="s">
        <v>434</v>
      </c>
      <c r="C10" s="270">
        <v>2</v>
      </c>
      <c r="D10" s="270" t="s">
        <v>435</v>
      </c>
    </row>
    <row r="11" spans="1:9" x14ac:dyDescent="0.3">
      <c r="A11" s="270" t="s">
        <v>436</v>
      </c>
      <c r="B11" s="270" t="s">
        <v>437</v>
      </c>
      <c r="C11" s="270">
        <v>3</v>
      </c>
      <c r="D11" s="270" t="s">
        <v>438</v>
      </c>
      <c r="I11" s="264">
        <f>+I9*4</f>
        <v>480</v>
      </c>
    </row>
    <row r="12" spans="1:9" x14ac:dyDescent="0.3">
      <c r="A12" s="270" t="s">
        <v>439</v>
      </c>
      <c r="B12" s="270" t="s">
        <v>435</v>
      </c>
      <c r="C12" s="270">
        <v>1</v>
      </c>
      <c r="D12" s="270" t="s">
        <v>435</v>
      </c>
      <c r="I12" s="264">
        <f>+I11/18</f>
        <v>26.666666666666668</v>
      </c>
    </row>
    <row r="13" spans="1:9" x14ac:dyDescent="0.3">
      <c r="A13" s="270" t="s">
        <v>440</v>
      </c>
      <c r="B13" s="270" t="s">
        <v>441</v>
      </c>
      <c r="C13" s="270">
        <v>5</v>
      </c>
      <c r="D13" s="270" t="s">
        <v>435</v>
      </c>
    </row>
    <row r="14" spans="1:9" x14ac:dyDescent="0.3">
      <c r="A14" s="270" t="s">
        <v>442</v>
      </c>
      <c r="B14" s="270" t="s">
        <v>443</v>
      </c>
      <c r="C14" s="270">
        <v>10</v>
      </c>
      <c r="D14" s="270" t="s">
        <v>431</v>
      </c>
    </row>
    <row r="15" spans="1:9" x14ac:dyDescent="0.3">
      <c r="A15" s="270" t="s">
        <v>444</v>
      </c>
      <c r="B15" s="270" t="s">
        <v>445</v>
      </c>
      <c r="C15" s="270">
        <v>1</v>
      </c>
      <c r="D15" s="270" t="s">
        <v>445</v>
      </c>
    </row>
    <row r="16" spans="1:9" ht="15" thickBot="1" x14ac:dyDescent="0.35">
      <c r="A16" s="270" t="s">
        <v>446</v>
      </c>
      <c r="B16" s="270" t="s">
        <v>435</v>
      </c>
      <c r="C16" s="272">
        <v>14</v>
      </c>
      <c r="D16" s="272" t="s">
        <v>447</v>
      </c>
    </row>
    <row r="17" spans="1:4" ht="43.8" thickBot="1" x14ac:dyDescent="0.35">
      <c r="A17" s="265"/>
      <c r="B17" s="265"/>
      <c r="C17" s="269" t="s">
        <v>448</v>
      </c>
      <c r="D17" s="274" t="s">
        <v>449</v>
      </c>
    </row>
    <row r="18" spans="1:4" ht="43.8" thickBot="1" x14ac:dyDescent="0.35">
      <c r="A18" s="265"/>
      <c r="B18" s="265"/>
      <c r="C18" s="266" t="s">
        <v>450</v>
      </c>
      <c r="D18" s="275" t="s">
        <v>451</v>
      </c>
    </row>
    <row r="19" spans="1:4" ht="15" thickBot="1" x14ac:dyDescent="0.35">
      <c r="A19" s="265"/>
      <c r="B19" s="265"/>
      <c r="C19" s="273" t="s">
        <v>452</v>
      </c>
      <c r="D19" s="276" t="s">
        <v>438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8" zoomScaleNormal="100" zoomScaleSheetLayoutView="100" workbookViewId="0">
      <selection activeCell="B73" sqref="B73:D73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49.5546875" style="6" customWidth="1"/>
    <col min="5" max="5" width="17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23" width="9.6640625" style="6" customWidth="1"/>
    <col min="24" max="24" width="88" style="6" customWidth="1"/>
    <col min="25" max="25" width="9.6640625" style="6" customWidth="1"/>
    <col min="26" max="16384" width="9.6640625" style="6"/>
  </cols>
  <sheetData>
    <row r="1" spans="2:14" ht="6.75" customHeight="1" x14ac:dyDescent="0.3"/>
    <row r="2" spans="2:14" ht="17.399999999999999" x14ac:dyDescent="0.3">
      <c r="B2" s="309" t="s">
        <v>297</v>
      </c>
      <c r="C2" s="309"/>
      <c r="D2" s="309"/>
      <c r="E2" s="309"/>
      <c r="F2" s="309"/>
      <c r="G2" s="309"/>
      <c r="H2" s="309"/>
      <c r="I2" s="309"/>
      <c r="J2" s="9"/>
    </row>
    <row r="3" spans="2:14" ht="13.5" hidden="1" customHeight="1" x14ac:dyDescent="0.3">
      <c r="B3" s="310" t="e">
        <f>UPPER(#REF!)</f>
        <v>#REF!</v>
      </c>
      <c r="C3" s="310"/>
      <c r="D3" s="310"/>
      <c r="E3" s="33"/>
      <c r="F3" s="33"/>
      <c r="G3" s="33"/>
      <c r="H3" s="33"/>
      <c r="I3" s="34"/>
      <c r="J3" s="9"/>
    </row>
    <row r="4" spans="2:14" ht="12.75" customHeight="1" x14ac:dyDescent="0.3">
      <c r="B4" s="341" t="s">
        <v>49</v>
      </c>
      <c r="C4" s="341"/>
      <c r="D4" s="341"/>
      <c r="E4" s="35">
        <v>0.79166666666666663</v>
      </c>
      <c r="F4" s="342" t="s">
        <v>73</v>
      </c>
      <c r="G4" s="343"/>
      <c r="H4" s="36">
        <v>0.11458333333333333</v>
      </c>
      <c r="I4" s="37">
        <f ca="1">NOW()</f>
        <v>42658.501341782408</v>
      </c>
    </row>
    <row r="5" spans="2:14" ht="15.6" x14ac:dyDescent="0.3">
      <c r="B5" s="344" t="s">
        <v>296</v>
      </c>
      <c r="C5" s="344"/>
      <c r="D5" s="344"/>
      <c r="E5" s="315" t="s">
        <v>52</v>
      </c>
      <c r="F5" s="315"/>
      <c r="G5" s="315" t="s">
        <v>50</v>
      </c>
      <c r="H5" s="315"/>
      <c r="I5" s="50">
        <v>100</v>
      </c>
      <c r="J5" s="11"/>
      <c r="K5" s="11"/>
      <c r="L5" s="11"/>
      <c r="M5" s="11"/>
      <c r="N5" s="11"/>
    </row>
    <row r="6" spans="2:14" ht="6.75" customHeight="1" x14ac:dyDescent="0.3">
      <c r="B6" s="138"/>
      <c r="C6" s="138"/>
      <c r="D6" s="138"/>
      <c r="E6" s="139"/>
      <c r="F6" s="139"/>
      <c r="G6" s="139"/>
      <c r="H6" s="139"/>
      <c r="I6" s="51"/>
      <c r="J6" s="11"/>
      <c r="K6" s="11"/>
      <c r="L6" s="11"/>
      <c r="M6" s="11"/>
      <c r="N6" s="11"/>
    </row>
    <row r="7" spans="2:14" ht="14.25" customHeight="1" x14ac:dyDescent="0.3">
      <c r="B7" s="52" t="s">
        <v>178</v>
      </c>
      <c r="C7" s="52"/>
      <c r="D7" s="52"/>
      <c r="E7" s="290">
        <v>3490000</v>
      </c>
      <c r="F7" s="290"/>
      <c r="G7" s="291">
        <v>1</v>
      </c>
      <c r="H7" s="291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3">
      <c r="B8" s="54" t="s">
        <v>362</v>
      </c>
      <c r="C8" s="54"/>
      <c r="D8" s="54"/>
      <c r="E8" s="291" t="s">
        <v>51</v>
      </c>
      <c r="F8" s="291"/>
      <c r="G8" s="291" t="s">
        <v>51</v>
      </c>
      <c r="H8" s="291"/>
      <c r="I8" s="136" t="s">
        <v>51</v>
      </c>
      <c r="J8" s="32"/>
      <c r="K8" s="32"/>
      <c r="L8" s="32"/>
      <c r="M8" s="32"/>
      <c r="N8" s="32"/>
    </row>
    <row r="9" spans="2:14" ht="14.25" customHeight="1" x14ac:dyDescent="0.3">
      <c r="B9" s="14" t="s">
        <v>111</v>
      </c>
      <c r="C9" s="14"/>
      <c r="D9" s="14"/>
      <c r="E9" s="290">
        <v>5800</v>
      </c>
      <c r="F9" s="290"/>
      <c r="G9" s="291">
        <f>I5</f>
        <v>100</v>
      </c>
      <c r="H9" s="291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3">
      <c r="B10" s="14" t="s">
        <v>276</v>
      </c>
      <c r="C10" s="14"/>
      <c r="D10" s="14"/>
      <c r="E10" s="290">
        <v>3400</v>
      </c>
      <c r="F10" s="290"/>
      <c r="G10" s="291">
        <f>+I5</f>
        <v>100</v>
      </c>
      <c r="H10" s="291"/>
      <c r="I10" s="53">
        <f>E10*G10</f>
        <v>340000</v>
      </c>
      <c r="J10" s="32"/>
      <c r="K10" s="32"/>
      <c r="L10" s="32"/>
      <c r="M10" s="32"/>
      <c r="N10" s="32"/>
    </row>
    <row r="11" spans="2:14" x14ac:dyDescent="0.3">
      <c r="B11" s="14" t="s">
        <v>277</v>
      </c>
      <c r="C11" s="14"/>
      <c r="D11" s="14"/>
      <c r="E11" s="290">
        <v>7800</v>
      </c>
      <c r="F11" s="290"/>
      <c r="G11" s="291">
        <f>+I5</f>
        <v>100</v>
      </c>
      <c r="H11" s="291"/>
      <c r="I11" s="53">
        <f>E11*G11</f>
        <v>780000</v>
      </c>
      <c r="J11" s="32"/>
      <c r="K11" s="32"/>
      <c r="L11" s="32"/>
      <c r="M11" s="32"/>
      <c r="N11" s="32"/>
    </row>
    <row r="12" spans="2:14" x14ac:dyDescent="0.3">
      <c r="B12" s="52" t="s">
        <v>112</v>
      </c>
      <c r="C12" s="52"/>
      <c r="D12" s="52"/>
      <c r="E12" s="290">
        <v>43900</v>
      </c>
      <c r="F12" s="290"/>
      <c r="G12" s="291">
        <f>I5-G13</f>
        <v>100</v>
      </c>
      <c r="H12" s="291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3">
      <c r="B13" s="52" t="s">
        <v>71</v>
      </c>
      <c r="C13" s="52"/>
      <c r="D13" s="52"/>
      <c r="E13" s="290">
        <v>22000</v>
      </c>
      <c r="F13" s="290"/>
      <c r="G13" s="291"/>
      <c r="H13" s="291"/>
      <c r="I13" s="53"/>
      <c r="J13" s="32"/>
      <c r="K13" s="32"/>
      <c r="L13" s="32"/>
      <c r="M13" s="32"/>
      <c r="N13" s="32"/>
    </row>
    <row r="14" spans="2:14" x14ac:dyDescent="0.3">
      <c r="B14" s="52" t="s">
        <v>113</v>
      </c>
      <c r="C14" s="52"/>
      <c r="D14" s="52"/>
      <c r="E14" s="290">
        <v>5800</v>
      </c>
      <c r="F14" s="290"/>
      <c r="G14" s="291">
        <f>I5</f>
        <v>100</v>
      </c>
      <c r="H14" s="291"/>
      <c r="I14" s="53">
        <f>E14*G14</f>
        <v>580000</v>
      </c>
      <c r="J14" s="32"/>
      <c r="K14" s="32"/>
      <c r="L14" s="32"/>
      <c r="M14" s="32"/>
      <c r="N14" s="32"/>
    </row>
    <row r="15" spans="2:14" x14ac:dyDescent="0.3">
      <c r="B15" s="55"/>
      <c r="C15" s="55"/>
      <c r="D15" s="55"/>
      <c r="E15" s="290"/>
      <c r="F15" s="290"/>
      <c r="G15" s="291"/>
      <c r="H15" s="291"/>
      <c r="I15" s="53"/>
      <c r="J15" s="32"/>
      <c r="K15" s="32"/>
      <c r="L15" s="32"/>
      <c r="M15" s="32"/>
      <c r="N15" s="32"/>
    </row>
    <row r="16" spans="2:14" ht="17.100000000000001" customHeight="1" x14ac:dyDescent="0.3">
      <c r="B16" s="331" t="s">
        <v>1</v>
      </c>
      <c r="C16" s="331"/>
      <c r="D16" s="331"/>
      <c r="E16" s="290"/>
      <c r="F16" s="290"/>
      <c r="G16" s="291"/>
      <c r="H16" s="291"/>
      <c r="I16" s="53"/>
      <c r="J16" s="32"/>
      <c r="K16" s="32"/>
      <c r="L16" s="32"/>
      <c r="M16" s="32"/>
      <c r="N16" s="32"/>
    </row>
    <row r="17" spans="1:14" ht="12.75" customHeight="1" x14ac:dyDescent="0.3">
      <c r="A17"/>
      <c r="B17" s="56"/>
      <c r="C17" s="57"/>
      <c r="D17" s="57"/>
      <c r="E17" s="135"/>
      <c r="F17" s="135"/>
      <c r="G17" s="136"/>
      <c r="H17" s="136"/>
      <c r="I17" s="53"/>
      <c r="J17" s="16"/>
      <c r="K17" s="16"/>
      <c r="L17" s="16"/>
      <c r="M17" s="16"/>
      <c r="N17" s="16"/>
    </row>
    <row r="18" spans="1:14" x14ac:dyDescent="0.3">
      <c r="B18" s="41" t="s">
        <v>295</v>
      </c>
      <c r="C18" s="41"/>
      <c r="D18" s="41"/>
      <c r="E18" s="324">
        <v>5800</v>
      </c>
      <c r="F18" s="324"/>
      <c r="G18" s="336">
        <f>I5</f>
        <v>100</v>
      </c>
      <c r="H18" s="336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3">
      <c r="B19" s="346" t="s">
        <v>311</v>
      </c>
      <c r="C19" s="346"/>
      <c r="D19" s="346"/>
      <c r="E19" s="324">
        <v>9800</v>
      </c>
      <c r="F19" s="324"/>
      <c r="G19" s="140"/>
      <c r="H19" s="140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3">
      <c r="B20" s="345" t="s">
        <v>76</v>
      </c>
      <c r="C20" s="345"/>
      <c r="D20" s="345"/>
      <c r="E20" s="290">
        <v>11500</v>
      </c>
      <c r="F20" s="290"/>
      <c r="G20" s="291">
        <f>+I5</f>
        <v>100</v>
      </c>
      <c r="H20" s="291"/>
      <c r="I20" s="53">
        <f>G20*E20</f>
        <v>1150000</v>
      </c>
      <c r="J20" s="32"/>
      <c r="K20" s="32"/>
      <c r="L20" s="32"/>
      <c r="M20" s="32"/>
      <c r="N20" s="32"/>
    </row>
    <row r="21" spans="1:14" x14ac:dyDescent="0.3">
      <c r="B21" s="60" t="s">
        <v>2</v>
      </c>
      <c r="C21" s="60"/>
      <c r="D21" s="60"/>
      <c r="E21" s="291" t="s">
        <v>51</v>
      </c>
      <c r="F21" s="291"/>
      <c r="G21" s="291" t="s">
        <v>51</v>
      </c>
      <c r="H21" s="291"/>
      <c r="I21" s="136" t="s">
        <v>51</v>
      </c>
      <c r="J21" s="32"/>
      <c r="K21" s="32"/>
      <c r="L21" s="32"/>
      <c r="M21" s="32"/>
      <c r="N21" s="32"/>
    </row>
    <row r="22" spans="1:14" x14ac:dyDescent="0.3">
      <c r="B22" s="58" t="s">
        <v>70</v>
      </c>
      <c r="C22" s="58"/>
      <c r="D22" s="58"/>
      <c r="E22" s="290">
        <v>100000</v>
      </c>
      <c r="F22" s="290"/>
      <c r="G22" s="291">
        <f>IF(I5&lt;80,8,ROUND((I5*10%),0))+1</f>
        <v>11</v>
      </c>
      <c r="H22" s="291"/>
      <c r="I22" s="53">
        <f>G22*E22</f>
        <v>1100000</v>
      </c>
      <c r="J22" s="32"/>
      <c r="K22" s="32"/>
      <c r="L22" s="32"/>
      <c r="M22" s="32"/>
      <c r="N22" s="32"/>
    </row>
    <row r="23" spans="1:14" ht="15" thickBot="1" x14ac:dyDescent="0.35">
      <c r="B23" s="296" t="s">
        <v>116</v>
      </c>
      <c r="C23" s="296"/>
      <c r="D23" s="296"/>
      <c r="E23" s="296"/>
      <c r="F23" s="296"/>
      <c r="G23" s="296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3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3">
      <c r="B25" s="334" t="s">
        <v>3</v>
      </c>
      <c r="C25" s="334"/>
      <c r="D25" s="334"/>
      <c r="E25" s="334"/>
      <c r="F25" s="334"/>
      <c r="G25" s="334"/>
      <c r="H25" s="334"/>
      <c r="I25" s="334"/>
      <c r="J25" s="32"/>
      <c r="K25" s="32"/>
      <c r="L25" s="32"/>
      <c r="M25" s="32"/>
      <c r="N25" s="32"/>
    </row>
    <row r="26" spans="1:14" ht="4.5" customHeight="1" x14ac:dyDescent="0.3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3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3">
      <c r="A28" s="19"/>
      <c r="B28" s="137"/>
      <c r="C28" s="137"/>
      <c r="D28" s="137"/>
      <c r="E28" s="137"/>
      <c r="F28" s="137"/>
      <c r="G28" s="137"/>
      <c r="H28" s="137"/>
      <c r="I28" s="47"/>
    </row>
    <row r="29" spans="1:14" x14ac:dyDescent="0.3">
      <c r="A29" s="19"/>
      <c r="B29" s="19"/>
      <c r="C29" s="328" t="s">
        <v>117</v>
      </c>
      <c r="D29" s="328"/>
      <c r="E29" s="141" t="s">
        <v>52</v>
      </c>
      <c r="F29" s="20"/>
      <c r="G29" s="20"/>
      <c r="H29" s="141" t="s">
        <v>0</v>
      </c>
      <c r="I29" s="141" t="s">
        <v>4</v>
      </c>
    </row>
    <row r="30" spans="1:14" x14ac:dyDescent="0.3">
      <c r="B30" s="54" t="s">
        <v>292</v>
      </c>
      <c r="C30" s="54"/>
      <c r="D30" s="54"/>
      <c r="E30" s="290">
        <v>1590000</v>
      </c>
      <c r="F30" s="290"/>
      <c r="G30" s="291">
        <v>1</v>
      </c>
      <c r="H30" s="291"/>
      <c r="I30" s="53">
        <f>G30*E30</f>
        <v>1590000</v>
      </c>
      <c r="J30" s="32"/>
      <c r="K30" s="32"/>
      <c r="L30" s="32"/>
      <c r="M30" s="32"/>
      <c r="N30" s="32"/>
    </row>
    <row r="31" spans="1:14" x14ac:dyDescent="0.3">
      <c r="B31" s="54" t="s">
        <v>281</v>
      </c>
      <c r="C31" s="54"/>
      <c r="D31" s="54"/>
      <c r="E31" s="290">
        <v>1680000</v>
      </c>
      <c r="F31" s="290"/>
      <c r="G31" s="291">
        <v>1</v>
      </c>
      <c r="H31" s="291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3">
      <c r="B32" s="300" t="s">
        <v>284</v>
      </c>
      <c r="C32" s="300"/>
      <c r="D32" s="300"/>
      <c r="E32" s="290">
        <v>4500000</v>
      </c>
      <c r="F32" s="290">
        <v>3800000</v>
      </c>
      <c r="G32" s="336"/>
      <c r="H32" s="336"/>
      <c r="I32" s="40"/>
      <c r="J32" s="32"/>
      <c r="K32" s="32"/>
      <c r="L32" s="32"/>
      <c r="M32" s="32"/>
      <c r="N32" s="32"/>
    </row>
    <row r="33" spans="1:14" ht="15.75" customHeight="1" x14ac:dyDescent="0.3">
      <c r="B33" s="59" t="s">
        <v>282</v>
      </c>
      <c r="C33" s="59"/>
      <c r="E33" s="290">
        <v>65000</v>
      </c>
      <c r="F33" s="290">
        <v>65000</v>
      </c>
      <c r="G33" s="140"/>
      <c r="H33" s="140"/>
      <c r="I33" s="40"/>
      <c r="J33" s="32"/>
      <c r="K33" s="32"/>
      <c r="L33" s="32"/>
      <c r="M33" s="32"/>
      <c r="N33" s="32"/>
    </row>
    <row r="34" spans="1:14" ht="15.75" customHeight="1" x14ac:dyDescent="0.3">
      <c r="B34" s="347" t="s">
        <v>179</v>
      </c>
      <c r="C34" s="347"/>
      <c r="D34" s="347"/>
      <c r="E34" s="290">
        <v>700000</v>
      </c>
      <c r="F34" s="290">
        <v>65000</v>
      </c>
      <c r="G34" s="140"/>
      <c r="H34" s="140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3">
      <c r="B35" s="347" t="s">
        <v>180</v>
      </c>
      <c r="C35" s="347"/>
      <c r="D35" s="347"/>
      <c r="E35" s="290">
        <v>450000</v>
      </c>
      <c r="F35" s="290">
        <v>65000</v>
      </c>
      <c r="G35" s="140"/>
      <c r="H35" s="140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3">
      <c r="A36" s="21"/>
      <c r="B36" s="59" t="s">
        <v>128</v>
      </c>
      <c r="C36" s="59"/>
      <c r="E36" s="324">
        <v>650000</v>
      </c>
      <c r="F36" s="324"/>
      <c r="G36" s="291"/>
      <c r="H36" s="291"/>
      <c r="I36" s="40"/>
    </row>
    <row r="37" spans="1:14" ht="15.75" customHeight="1" x14ac:dyDescent="0.3">
      <c r="A37" s="21"/>
      <c r="B37" s="59" t="s">
        <v>129</v>
      </c>
      <c r="C37" s="59"/>
      <c r="E37" s="324">
        <v>480000</v>
      </c>
      <c r="F37" s="324"/>
      <c r="G37" s="291"/>
      <c r="H37" s="291"/>
      <c r="I37" s="53"/>
    </row>
    <row r="38" spans="1:14" ht="15.75" customHeight="1" x14ac:dyDescent="0.3">
      <c r="A38" s="21"/>
      <c r="B38" s="59" t="s">
        <v>267</v>
      </c>
      <c r="C38" s="59"/>
      <c r="D38" s="59"/>
      <c r="E38" s="290">
        <v>200000</v>
      </c>
      <c r="F38" s="290">
        <v>160000</v>
      </c>
      <c r="G38" s="169">
        <v>3</v>
      </c>
      <c r="H38" s="171">
        <v>3</v>
      </c>
      <c r="I38" s="53">
        <f>+E38*H38</f>
        <v>600000</v>
      </c>
      <c r="K38" s="172">
        <v>2.5</v>
      </c>
    </row>
    <row r="39" spans="1:14" ht="15.75" customHeight="1" x14ac:dyDescent="0.3">
      <c r="A39" s="21"/>
      <c r="B39" s="59" t="s">
        <v>188</v>
      </c>
      <c r="C39" s="59"/>
      <c r="E39" s="324">
        <v>500000</v>
      </c>
      <c r="F39" s="324"/>
      <c r="G39" s="291"/>
      <c r="H39" s="291"/>
      <c r="I39" s="53"/>
    </row>
    <row r="40" spans="1:14" ht="15.75" customHeight="1" x14ac:dyDescent="0.3">
      <c r="A40" s="21"/>
      <c r="B40" s="59" t="s">
        <v>86</v>
      </c>
      <c r="C40" s="59"/>
      <c r="E40" s="290">
        <v>850000</v>
      </c>
      <c r="F40" s="290">
        <v>65000</v>
      </c>
      <c r="G40" s="32"/>
      <c r="H40" s="134"/>
      <c r="I40" s="22"/>
    </row>
    <row r="41" spans="1:14" ht="17.25" customHeight="1" x14ac:dyDescent="0.3">
      <c r="A41" s="21"/>
      <c r="B41" s="300" t="s">
        <v>124</v>
      </c>
      <c r="C41" s="300"/>
      <c r="D41" s="300"/>
      <c r="E41" s="290">
        <v>1850000</v>
      </c>
      <c r="F41" s="290">
        <v>160000</v>
      </c>
      <c r="G41" s="291"/>
      <c r="H41" s="291"/>
      <c r="I41" s="53"/>
    </row>
    <row r="42" spans="1:14" ht="29.25" customHeight="1" x14ac:dyDescent="0.3">
      <c r="A42" s="21"/>
      <c r="B42" s="300" t="s">
        <v>125</v>
      </c>
      <c r="C42" s="300"/>
      <c r="D42" s="300"/>
      <c r="E42" s="290">
        <v>1600000</v>
      </c>
      <c r="F42" s="290">
        <v>160000</v>
      </c>
      <c r="G42" s="136"/>
      <c r="H42" s="136"/>
      <c r="I42" s="53"/>
    </row>
    <row r="43" spans="1:14" ht="15.75" customHeight="1" x14ac:dyDescent="0.3">
      <c r="A43" s="21"/>
      <c r="B43" s="59" t="s">
        <v>265</v>
      </c>
      <c r="C43" s="59"/>
      <c r="E43" s="324">
        <v>7500</v>
      </c>
      <c r="F43" s="324"/>
      <c r="G43" s="136"/>
      <c r="H43" s="136"/>
      <c r="I43" s="53"/>
    </row>
    <row r="44" spans="1:14" ht="15.75" customHeight="1" x14ac:dyDescent="0.3">
      <c r="A44" s="21"/>
      <c r="B44" s="59" t="s">
        <v>266</v>
      </c>
      <c r="C44" s="59"/>
      <c r="E44" s="324">
        <v>9000</v>
      </c>
      <c r="F44" s="324"/>
      <c r="G44" s="136"/>
      <c r="H44" s="136"/>
      <c r="I44" s="53"/>
    </row>
    <row r="45" spans="1:14" ht="15.75" customHeight="1" x14ac:dyDescent="0.3">
      <c r="A45" s="21"/>
      <c r="B45" s="59" t="s">
        <v>268</v>
      </c>
      <c r="C45" s="59"/>
      <c r="E45" s="324">
        <v>65000</v>
      </c>
      <c r="F45" s="324"/>
      <c r="G45" s="136"/>
      <c r="H45" s="136"/>
      <c r="I45" s="53"/>
    </row>
    <row r="46" spans="1:14" ht="15.75" customHeight="1" x14ac:dyDescent="0.3">
      <c r="A46" s="21"/>
      <c r="B46" s="59" t="s">
        <v>279</v>
      </c>
      <c r="C46" s="59"/>
      <c r="E46" s="324">
        <v>220000</v>
      </c>
      <c r="F46" s="324"/>
      <c r="G46" s="136"/>
      <c r="H46" s="136"/>
      <c r="I46" s="53"/>
    </row>
    <row r="47" spans="1:14" ht="15.75" customHeight="1" x14ac:dyDescent="0.3">
      <c r="A47" s="21"/>
      <c r="B47" s="59" t="s">
        <v>280</v>
      </c>
      <c r="C47" s="59"/>
      <c r="E47" s="324">
        <v>140000</v>
      </c>
      <c r="F47" s="324"/>
      <c r="G47" s="136"/>
      <c r="H47" s="136"/>
      <c r="I47" s="53"/>
    </row>
    <row r="48" spans="1:14" ht="42.75" customHeight="1" x14ac:dyDescent="0.3">
      <c r="A48" s="21"/>
      <c r="B48" s="323" t="s">
        <v>288</v>
      </c>
      <c r="C48" s="323"/>
      <c r="D48" s="323"/>
      <c r="E48" s="324">
        <v>2700000</v>
      </c>
      <c r="F48" s="324"/>
      <c r="G48" s="136"/>
      <c r="H48" s="136"/>
      <c r="I48" s="53"/>
    </row>
    <row r="49" spans="1:9" ht="42.75" customHeight="1" x14ac:dyDescent="0.3">
      <c r="A49" s="21"/>
      <c r="B49" s="323" t="s">
        <v>289</v>
      </c>
      <c r="C49" s="323"/>
      <c r="D49" s="323"/>
      <c r="E49" s="324">
        <v>2200000</v>
      </c>
      <c r="F49" s="324"/>
      <c r="G49" s="136"/>
      <c r="H49" s="136"/>
      <c r="I49" s="53"/>
    </row>
    <row r="50" spans="1:9" ht="42.75" customHeight="1" x14ac:dyDescent="0.3">
      <c r="A50" s="21"/>
      <c r="B50" s="323" t="s">
        <v>290</v>
      </c>
      <c r="C50" s="323"/>
      <c r="D50" s="323"/>
      <c r="E50" s="324">
        <v>1600000</v>
      </c>
      <c r="F50" s="324"/>
      <c r="G50" s="136"/>
      <c r="H50" s="136"/>
      <c r="I50" s="53"/>
    </row>
    <row r="51" spans="1:9" ht="15" thickBot="1" x14ac:dyDescent="0.35">
      <c r="A51" s="21"/>
      <c r="B51" s="296" t="s">
        <v>72</v>
      </c>
      <c r="C51" s="296"/>
      <c r="D51" s="296"/>
      <c r="E51" s="296"/>
      <c r="F51" s="296"/>
      <c r="G51" s="296"/>
      <c r="H51" s="61"/>
      <c r="I51" s="62">
        <f>+SUM(I30:I41)</f>
        <v>5020000</v>
      </c>
    </row>
    <row r="52" spans="1:9" ht="15.6" thickTop="1" thickBot="1" x14ac:dyDescent="0.35">
      <c r="A52" s="21"/>
      <c r="B52" s="296" t="s">
        <v>126</v>
      </c>
      <c r="C52" s="296"/>
      <c r="D52" s="296"/>
      <c r="E52" s="296"/>
      <c r="F52" s="296"/>
      <c r="G52" s="296"/>
      <c r="H52" s="61"/>
      <c r="I52" s="62">
        <f>+I51+I23</f>
        <v>20950000</v>
      </c>
    </row>
    <row r="53" spans="1:9" ht="15" thickTop="1" x14ac:dyDescent="0.3">
      <c r="A53" s="21"/>
      <c r="B53" s="300"/>
      <c r="C53" s="300"/>
      <c r="D53" s="300"/>
      <c r="E53" s="290"/>
      <c r="F53" s="290"/>
      <c r="G53" s="291"/>
      <c r="H53" s="291"/>
      <c r="I53" s="53"/>
    </row>
    <row r="54" spans="1:9" ht="15.6" x14ac:dyDescent="0.3">
      <c r="A54" s="21"/>
      <c r="B54" s="146" t="s">
        <v>294</v>
      </c>
      <c r="C54" s="146"/>
      <c r="D54" s="146"/>
      <c r="E54" s="143"/>
      <c r="F54" s="135"/>
      <c r="G54" s="136"/>
      <c r="H54" s="136"/>
      <c r="I54" s="53"/>
    </row>
    <row r="55" spans="1:9" x14ac:dyDescent="0.3">
      <c r="A55" s="21"/>
      <c r="B55" s="106" t="s">
        <v>184</v>
      </c>
      <c r="C55" s="106"/>
      <c r="D55" s="106"/>
      <c r="E55" s="297"/>
      <c r="F55" s="297"/>
      <c r="G55" s="297">
        <v>0.3</v>
      </c>
      <c r="H55" s="297"/>
      <c r="I55" s="107">
        <f>+I7*G55</f>
        <v>1047000</v>
      </c>
    </row>
    <row r="56" spans="1:9" x14ac:dyDescent="0.3">
      <c r="A56" s="21"/>
      <c r="B56" s="108" t="s">
        <v>185</v>
      </c>
      <c r="C56" s="108"/>
      <c r="D56" s="108"/>
      <c r="E56" s="297"/>
      <c r="F56" s="297"/>
      <c r="G56" s="297" t="s">
        <v>181</v>
      </c>
      <c r="H56" s="297"/>
      <c r="I56" s="107">
        <f>I9</f>
        <v>580000</v>
      </c>
    </row>
    <row r="57" spans="1:9" x14ac:dyDescent="0.3">
      <c r="A57" s="21"/>
      <c r="B57" s="106" t="s">
        <v>274</v>
      </c>
      <c r="C57" s="106"/>
      <c r="D57" s="106"/>
      <c r="E57" s="297"/>
      <c r="F57" s="297"/>
      <c r="G57" s="297">
        <v>0.3</v>
      </c>
      <c r="H57" s="297"/>
      <c r="I57" s="107">
        <f>+I34*G57</f>
        <v>210000</v>
      </c>
    </row>
    <row r="58" spans="1:9" x14ac:dyDescent="0.3">
      <c r="A58" s="21"/>
      <c r="B58" s="106" t="s">
        <v>275</v>
      </c>
      <c r="C58" s="108"/>
      <c r="D58" s="108"/>
      <c r="E58" s="142"/>
      <c r="F58" s="142"/>
      <c r="G58" s="142"/>
      <c r="H58" s="142">
        <v>0.2</v>
      </c>
      <c r="I58" s="107">
        <f>+I35*H58</f>
        <v>90000</v>
      </c>
    </row>
    <row r="59" spans="1:9" x14ac:dyDescent="0.3">
      <c r="A59" s="21"/>
      <c r="B59" s="108" t="s">
        <v>186</v>
      </c>
      <c r="C59" s="108"/>
      <c r="D59" s="108"/>
      <c r="E59" s="297"/>
      <c r="F59" s="297"/>
      <c r="G59" s="297" t="s">
        <v>181</v>
      </c>
      <c r="H59" s="297"/>
      <c r="I59" s="53">
        <f>I14</f>
        <v>580000</v>
      </c>
    </row>
    <row r="60" spans="1:9" x14ac:dyDescent="0.3">
      <c r="A60" s="21"/>
      <c r="B60" s="108" t="s">
        <v>187</v>
      </c>
      <c r="C60" s="108"/>
      <c r="D60" s="108"/>
      <c r="E60" s="298"/>
      <c r="F60" s="298"/>
      <c r="G60" s="297">
        <v>0.6</v>
      </c>
      <c r="H60" s="297"/>
      <c r="I60" s="53">
        <f>+G60*I31</f>
        <v>1008000</v>
      </c>
    </row>
    <row r="61" spans="1:9" ht="15" thickBot="1" x14ac:dyDescent="0.35">
      <c r="A61" s="21"/>
      <c r="B61" s="296" t="s">
        <v>182</v>
      </c>
      <c r="C61" s="296"/>
      <c r="D61" s="296"/>
      <c r="E61" s="296"/>
      <c r="F61" s="296"/>
      <c r="G61" s="296"/>
      <c r="H61" s="61"/>
      <c r="I61" s="62">
        <f>+SUM(I55:I60)</f>
        <v>3515000</v>
      </c>
    </row>
    <row r="62" spans="1:9" ht="15.6" thickTop="1" thickBot="1" x14ac:dyDescent="0.35">
      <c r="A62" s="21"/>
      <c r="B62" s="296" t="s">
        <v>183</v>
      </c>
      <c r="C62" s="296"/>
      <c r="D62" s="296"/>
      <c r="E62" s="296"/>
      <c r="F62" s="296"/>
      <c r="G62" s="296"/>
      <c r="H62" s="61"/>
      <c r="I62" s="62">
        <f>+I52-I61</f>
        <v>17435000</v>
      </c>
    </row>
    <row r="63" spans="1:9" ht="15" thickTop="1" x14ac:dyDescent="0.3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34"/>
      <c r="I63" s="22" t="str">
        <f t="shared" ref="I63:I86" si="0">IF($H63&gt;0,E63*H63,"")</f>
        <v/>
      </c>
    </row>
    <row r="64" spans="1:9" x14ac:dyDescent="0.3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34"/>
      <c r="I64" s="22" t="str">
        <f t="shared" si="0"/>
        <v/>
      </c>
    </row>
    <row r="65" spans="1:9" x14ac:dyDescent="0.3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34"/>
      <c r="I65" s="22">
        <f>I7++I9+I10+I11+I12+I14+I20+I22+I31+I30+I34+I35+I36+I38-I55-I56-I59-I60-I57-I58+I18+I19</f>
        <v>17435000</v>
      </c>
    </row>
    <row r="66" spans="1:9" x14ac:dyDescent="0.3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34"/>
      <c r="I66" s="22" t="str">
        <f t="shared" si="0"/>
        <v/>
      </c>
    </row>
    <row r="67" spans="1:9" x14ac:dyDescent="0.3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34"/>
      <c r="I67" s="22" t="str">
        <f t="shared" si="0"/>
        <v/>
      </c>
    </row>
    <row r="68" spans="1:9" x14ac:dyDescent="0.3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34"/>
      <c r="I68" s="22" t="str">
        <f t="shared" si="0"/>
        <v/>
      </c>
    </row>
    <row r="69" spans="1:9" x14ac:dyDescent="0.3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34"/>
      <c r="I69" s="22" t="str">
        <f t="shared" si="0"/>
        <v/>
      </c>
    </row>
    <row r="70" spans="1:9" x14ac:dyDescent="0.3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34"/>
      <c r="I70" s="22" t="str">
        <f t="shared" si="0"/>
        <v/>
      </c>
    </row>
    <row r="71" spans="1:9" x14ac:dyDescent="0.3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34"/>
      <c r="I71" s="22" t="str">
        <f t="shared" si="0"/>
        <v/>
      </c>
    </row>
    <row r="72" spans="1:9" x14ac:dyDescent="0.3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34"/>
      <c r="I72" s="22" t="str">
        <f t="shared" si="0"/>
        <v/>
      </c>
    </row>
    <row r="73" spans="1:9" x14ac:dyDescent="0.3">
      <c r="A73" s="21"/>
      <c r="B73" s="293" t="str">
        <f>IF($A73&gt;0,VLOOKUP($A73,[2]ADICIONALES!$A$1:$C$200,2,FALSE),"")</f>
        <v/>
      </c>
      <c r="C73" s="293"/>
      <c r="D73" s="293"/>
      <c r="E73" s="294" t="str">
        <f>IF($A73&gt;0,VLOOKUP($A73,[2]ADICIONALES!$A$1:$C$200,3,FALSE),"")</f>
        <v/>
      </c>
      <c r="F73" s="294"/>
      <c r="G73" s="32"/>
      <c r="H73" s="134"/>
      <c r="I73" s="22" t="str">
        <f t="shared" si="0"/>
        <v/>
      </c>
    </row>
    <row r="74" spans="1:9" x14ac:dyDescent="0.3">
      <c r="A74" s="21"/>
      <c r="B74" s="293" t="str">
        <f>IF($A74&gt;0,VLOOKUP($A74,[2]ADICIONALES!$A$1:$C$200,2,FALSE),"")</f>
        <v/>
      </c>
      <c r="C74" s="293"/>
      <c r="D74" s="293"/>
      <c r="E74" s="294" t="str">
        <f>IF($A74&gt;0,VLOOKUP($A74,[2]ADICIONALES!$A$1:$C$200,3,FALSE),"")</f>
        <v/>
      </c>
      <c r="F74" s="294"/>
      <c r="G74" s="32"/>
      <c r="H74" s="134"/>
      <c r="I74" s="22" t="str">
        <f t="shared" si="0"/>
        <v/>
      </c>
    </row>
    <row r="75" spans="1:9" x14ac:dyDescent="0.3">
      <c r="A75" s="21"/>
      <c r="B75" s="293" t="str">
        <f>IF($A75&gt;0,VLOOKUP($A75,[2]ADICIONALES!$A$1:$C$200,2,FALSE),"")</f>
        <v/>
      </c>
      <c r="C75" s="293"/>
      <c r="D75" s="293"/>
      <c r="E75" s="294" t="str">
        <f>IF($A75&gt;0,VLOOKUP($A75,[2]ADICIONALES!$A$1:$C$200,3,FALSE),"")</f>
        <v/>
      </c>
      <c r="F75" s="294"/>
      <c r="G75" s="32"/>
      <c r="H75" s="134"/>
      <c r="I75" s="22" t="str">
        <f t="shared" si="0"/>
        <v/>
      </c>
    </row>
    <row r="76" spans="1:9" x14ac:dyDescent="0.3">
      <c r="A76" s="21"/>
      <c r="B76" s="293" t="str">
        <f>IF($A76&gt;0,VLOOKUP($A76,[2]ADICIONALES!$A$1:$C$200,2,FALSE),"")</f>
        <v/>
      </c>
      <c r="C76" s="293"/>
      <c r="D76" s="293"/>
      <c r="E76" s="294" t="str">
        <f>IF($A76&gt;0,VLOOKUP($A76,[2]ADICIONALES!$A$1:$C$200,3,FALSE),"")</f>
        <v/>
      </c>
      <c r="F76" s="294"/>
      <c r="G76" s="32"/>
      <c r="H76" s="134"/>
      <c r="I76" s="22" t="str">
        <f t="shared" si="0"/>
        <v/>
      </c>
    </row>
    <row r="77" spans="1:9" x14ac:dyDescent="0.3">
      <c r="A77" s="21"/>
      <c r="B77" s="293" t="str">
        <f>IF($A77&gt;0,VLOOKUP($A77,[2]ADICIONALES!$A$1:$C$200,2,FALSE),"")</f>
        <v/>
      </c>
      <c r="C77" s="293"/>
      <c r="D77" s="293"/>
      <c r="E77" s="294" t="str">
        <f>IF($A77&gt;0,VLOOKUP($A77,[2]ADICIONALES!$A$1:$C$200,3,FALSE),"")</f>
        <v/>
      </c>
      <c r="F77" s="294"/>
      <c r="G77" s="32"/>
      <c r="H77" s="134"/>
      <c r="I77" s="22" t="str">
        <f t="shared" si="0"/>
        <v/>
      </c>
    </row>
    <row r="78" spans="1:9" x14ac:dyDescent="0.3">
      <c r="A78" s="21"/>
      <c r="B78" s="293" t="str">
        <f>IF($A78&gt;0,VLOOKUP($A78,[2]ADICIONALES!$A$1:$C$200,2,FALSE),"")</f>
        <v/>
      </c>
      <c r="C78" s="293"/>
      <c r="D78" s="293"/>
      <c r="E78" s="294" t="str">
        <f>IF($A78&gt;0,VLOOKUP($A78,[2]ADICIONALES!$A$1:$C$200,3,FALSE),"")</f>
        <v/>
      </c>
      <c r="F78" s="294"/>
      <c r="G78" s="32"/>
      <c r="H78" s="134"/>
      <c r="I78" s="22" t="str">
        <f t="shared" si="0"/>
        <v/>
      </c>
    </row>
    <row r="79" spans="1:9" x14ac:dyDescent="0.3">
      <c r="A79" s="21"/>
      <c r="B79" s="293" t="str">
        <f>IF($A79&gt;0,VLOOKUP($A79,[2]ADICIONALES!$A$1:$C$200,2,FALSE),"")</f>
        <v/>
      </c>
      <c r="C79" s="293"/>
      <c r="D79" s="293"/>
      <c r="E79" s="294" t="str">
        <f>IF($A79&gt;0,VLOOKUP($A79,[2]ADICIONALES!$A$1:$C$200,3,FALSE),"")</f>
        <v/>
      </c>
      <c r="F79" s="294"/>
      <c r="G79" s="32"/>
      <c r="H79" s="134"/>
      <c r="I79" s="22" t="str">
        <f t="shared" si="0"/>
        <v/>
      </c>
    </row>
    <row r="80" spans="1:9" x14ac:dyDescent="0.3">
      <c r="A80" s="21"/>
      <c r="B80" s="293" t="str">
        <f>IF($A80&gt;0,VLOOKUP($A80,[2]ADICIONALES!$A$1:$C$200,2,FALSE),"")</f>
        <v/>
      </c>
      <c r="C80" s="293"/>
      <c r="D80" s="293"/>
      <c r="E80" s="294" t="str">
        <f>IF($A80&gt;0,VLOOKUP($A80,[2]ADICIONALES!$A$1:$C$200,3,FALSE),"")</f>
        <v/>
      </c>
      <c r="F80" s="294"/>
      <c r="G80" s="32"/>
      <c r="H80" s="134"/>
      <c r="I80" s="22" t="str">
        <f t="shared" si="0"/>
        <v/>
      </c>
    </row>
    <row r="81" spans="1:14" x14ac:dyDescent="0.3">
      <c r="A81" s="21"/>
      <c r="B81" s="293" t="str">
        <f>IF($A81&gt;0,VLOOKUP($A81,[2]ADICIONALES!$A$1:$C$200,2,FALSE),"")</f>
        <v/>
      </c>
      <c r="C81" s="293"/>
      <c r="D81" s="293"/>
      <c r="E81" s="294" t="str">
        <f>IF($A81&gt;0,VLOOKUP($A81,[2]ADICIONALES!$A$1:$C$200,3,FALSE),"")</f>
        <v/>
      </c>
      <c r="F81" s="294"/>
      <c r="G81" s="32"/>
      <c r="H81" s="134"/>
      <c r="I81" s="22" t="str">
        <f t="shared" si="0"/>
        <v/>
      </c>
    </row>
    <row r="82" spans="1:14" x14ac:dyDescent="0.3">
      <c r="A82" s="21"/>
      <c r="B82" s="293" t="str">
        <f>IF($A82&gt;0,VLOOKUP($A82,[2]ADICIONALES!$A$1:$C$200,2,FALSE),"")</f>
        <v/>
      </c>
      <c r="C82" s="293"/>
      <c r="D82" s="293"/>
      <c r="E82" s="294" t="str">
        <f>IF($A82&gt;0,VLOOKUP($A82,[2]ADICIONALES!$A$1:$C$200,3,FALSE),"")</f>
        <v/>
      </c>
      <c r="F82" s="294"/>
      <c r="G82" s="32"/>
      <c r="H82" s="134"/>
      <c r="I82" s="22" t="str">
        <f t="shared" si="0"/>
        <v/>
      </c>
    </row>
    <row r="83" spans="1:14" x14ac:dyDescent="0.3">
      <c r="A83" s="21"/>
      <c r="B83" s="293" t="str">
        <f>IF($A83&gt;0,VLOOKUP($A83,[2]ADICIONALES!$A$1:$C$200,2,FALSE),"")</f>
        <v/>
      </c>
      <c r="C83" s="293"/>
      <c r="D83" s="293"/>
      <c r="E83" s="294" t="str">
        <f>IF($A83&gt;0,VLOOKUP($A83,[2]ADICIONALES!$A$1:$C$200,3,FALSE),"")</f>
        <v/>
      </c>
      <c r="F83" s="294"/>
      <c r="G83" s="32"/>
      <c r="H83" s="134"/>
      <c r="I83" s="22" t="str">
        <f t="shared" si="0"/>
        <v/>
      </c>
    </row>
    <row r="84" spans="1:14" x14ac:dyDescent="0.3">
      <c r="A84" s="21"/>
      <c r="B84" s="293" t="str">
        <f>IF($A84&gt;0,VLOOKUP($A84,[2]ADICIONALES!$A$1:$C$200,2,FALSE),"")</f>
        <v/>
      </c>
      <c r="C84" s="293"/>
      <c r="D84" s="293"/>
      <c r="E84" s="294" t="str">
        <f>IF($A84&gt;0,VLOOKUP($A84,[2]ADICIONALES!$A$1:$C$200,3,FALSE),"")</f>
        <v/>
      </c>
      <c r="F84" s="294"/>
      <c r="G84" s="32"/>
      <c r="H84" s="134"/>
      <c r="I84" s="22" t="str">
        <f t="shared" si="0"/>
        <v/>
      </c>
    </row>
    <row r="85" spans="1:14" x14ac:dyDescent="0.3">
      <c r="A85" s="21"/>
      <c r="B85" s="293" t="str">
        <f>IF($A85&gt;0,VLOOKUP($A85,[2]ADICIONALES!$A$1:$C$200,2,FALSE),"")</f>
        <v/>
      </c>
      <c r="C85" s="293"/>
      <c r="D85" s="293"/>
      <c r="E85" s="294" t="str">
        <f>IF($A85&gt;0,VLOOKUP($A85,[2]ADICIONALES!$A$1:$C$200,3,FALSE),"")</f>
        <v/>
      </c>
      <c r="F85" s="294"/>
      <c r="G85" s="32"/>
      <c r="H85" s="134"/>
      <c r="I85" s="22" t="str">
        <f t="shared" si="0"/>
        <v/>
      </c>
    </row>
    <row r="86" spans="1:14" x14ac:dyDescent="0.3">
      <c r="A86" s="21"/>
      <c r="B86" s="293" t="str">
        <f>IF($A86&gt;0,VLOOKUP($A86,[2]ADICIONALES!$A$1:$C$200,2,FALSE),"")</f>
        <v/>
      </c>
      <c r="C86" s="293"/>
      <c r="D86" s="293"/>
      <c r="E86" s="294" t="str">
        <f>IF($A86&gt;0,VLOOKUP($A86,[2]ADICIONALES!$A$1:$C$200,3,FALSE),"")</f>
        <v/>
      </c>
      <c r="F86" s="294"/>
      <c r="G86" s="32"/>
      <c r="H86" s="134"/>
      <c r="I86" s="22" t="str">
        <f t="shared" si="0"/>
        <v/>
      </c>
    </row>
    <row r="87" spans="1:14" s="25" customFormat="1" x14ac:dyDescent="0.3">
      <c r="A87" s="21"/>
      <c r="B87" s="293" t="str">
        <f>IF($A87&gt;0,VLOOKUP($A87,[2]ADICIONALES!$A$1:$C$200,2,FALSE),"")</f>
        <v/>
      </c>
      <c r="C87" s="293"/>
      <c r="D87" s="293"/>
      <c r="E87" s="295"/>
      <c r="F87" s="295"/>
      <c r="G87" s="23"/>
      <c r="H87" s="134"/>
      <c r="I87" s="24"/>
    </row>
    <row r="88" spans="1:14" x14ac:dyDescent="0.3">
      <c r="E88" s="292"/>
      <c r="F88" s="292"/>
      <c r="G88" s="32"/>
      <c r="H88" s="134"/>
    </row>
    <row r="89" spans="1:14" s="8" customFormat="1" x14ac:dyDescent="0.3">
      <c r="A89" s="6"/>
      <c r="B89" s="6"/>
      <c r="C89" s="6"/>
      <c r="D89" s="6"/>
      <c r="E89" s="292"/>
      <c r="F89" s="292"/>
      <c r="G89" s="32"/>
      <c r="H89" s="134"/>
      <c r="J89" s="6"/>
      <c r="K89" s="6"/>
      <c r="L89" s="6"/>
      <c r="M89" s="6"/>
      <c r="N89" s="6"/>
    </row>
    <row r="90" spans="1:14" s="8" customFormat="1" x14ac:dyDescent="0.3">
      <c r="A90" s="6"/>
      <c r="B90" s="6"/>
      <c r="C90" s="6"/>
      <c r="D90" s="6"/>
      <c r="E90" s="292"/>
      <c r="F90" s="292"/>
      <c r="G90" s="32"/>
      <c r="H90" s="134"/>
      <c r="J90" s="6"/>
      <c r="K90" s="6"/>
      <c r="L90" s="6"/>
      <c r="M90" s="6"/>
      <c r="N90" s="6"/>
    </row>
    <row r="91" spans="1:14" s="8" customFormat="1" x14ac:dyDescent="0.3">
      <c r="A91" s="6"/>
      <c r="B91" s="6"/>
      <c r="C91" s="6"/>
      <c r="D91" s="6"/>
      <c r="E91" s="292"/>
      <c r="F91" s="292"/>
      <c r="G91" s="32"/>
      <c r="H91" s="134"/>
      <c r="J91" s="6"/>
      <c r="K91" s="6"/>
      <c r="L91" s="6"/>
      <c r="M91" s="6"/>
      <c r="N91" s="6"/>
    </row>
    <row r="92" spans="1:14" s="8" customFormat="1" x14ac:dyDescent="0.3">
      <c r="A92" s="6"/>
      <c r="B92" s="6"/>
      <c r="C92" s="6"/>
      <c r="D92" s="6"/>
      <c r="E92" s="292"/>
      <c r="F92" s="292"/>
      <c r="G92" s="32"/>
      <c r="H92" s="134"/>
      <c r="J92" s="6"/>
      <c r="K92" s="6"/>
      <c r="L92" s="6"/>
      <c r="M92" s="6"/>
      <c r="N92" s="6"/>
    </row>
    <row r="93" spans="1:14" s="8" customFormat="1" x14ac:dyDescent="0.3">
      <c r="A93" s="6"/>
      <c r="B93" s="6"/>
      <c r="C93" s="6"/>
      <c r="D93" s="6"/>
      <c r="E93" s="292"/>
      <c r="F93" s="292"/>
      <c r="G93" s="32"/>
      <c r="H93" s="134"/>
      <c r="J93" s="6"/>
      <c r="K93" s="6"/>
      <c r="L93" s="6"/>
      <c r="M93" s="6"/>
      <c r="N93" s="6"/>
    </row>
    <row r="94" spans="1:14" s="8" customFormat="1" x14ac:dyDescent="0.3">
      <c r="A94" s="6"/>
      <c r="B94" s="6"/>
      <c r="C94" s="6"/>
      <c r="D94" s="6"/>
      <c r="E94" s="292"/>
      <c r="F94" s="292"/>
      <c r="G94" s="32"/>
      <c r="H94" s="134"/>
      <c r="J94" s="6"/>
      <c r="K94" s="6"/>
      <c r="L94" s="6"/>
      <c r="M94" s="6"/>
      <c r="N94" s="6"/>
    </row>
    <row r="95" spans="1:14" s="8" customFormat="1" x14ac:dyDescent="0.3">
      <c r="A95" s="6"/>
      <c r="B95" s="6"/>
      <c r="C95" s="6"/>
      <c r="D95" s="6"/>
      <c r="E95" s="292"/>
      <c r="F95" s="292"/>
      <c r="G95" s="32"/>
      <c r="H95" s="134"/>
      <c r="J95" s="6"/>
      <c r="K95" s="6"/>
      <c r="L95" s="6"/>
      <c r="M95" s="6"/>
      <c r="N95" s="6"/>
    </row>
    <row r="96" spans="1:14" s="8" customFormat="1" x14ac:dyDescent="0.3">
      <c r="A96" s="6"/>
      <c r="B96" s="6"/>
      <c r="C96" s="6"/>
      <c r="D96" s="6"/>
      <c r="E96" s="292"/>
      <c r="F96" s="292"/>
      <c r="G96" s="32"/>
      <c r="H96" s="134"/>
      <c r="J96" s="6"/>
      <c r="K96" s="6"/>
      <c r="L96" s="6"/>
      <c r="M96" s="6"/>
      <c r="N96" s="6"/>
    </row>
    <row r="97" spans="1:14" s="8" customFormat="1" x14ac:dyDescent="0.3">
      <c r="A97" s="6"/>
      <c r="B97" s="6"/>
      <c r="C97" s="6"/>
      <c r="D97" s="6"/>
      <c r="E97" s="292"/>
      <c r="F97" s="292"/>
      <c r="G97" s="32"/>
      <c r="H97" s="134"/>
      <c r="J97" s="6"/>
      <c r="K97" s="6"/>
      <c r="L97" s="6"/>
      <c r="M97" s="6"/>
      <c r="N97" s="6"/>
    </row>
    <row r="98" spans="1:14" s="8" customFormat="1" x14ac:dyDescent="0.3">
      <c r="A98" s="6"/>
      <c r="B98" s="6"/>
      <c r="C98" s="6"/>
      <c r="D98" s="6"/>
      <c r="E98" s="292"/>
      <c r="F98" s="292"/>
      <c r="G98" s="32"/>
      <c r="H98" s="134"/>
      <c r="J98" s="6"/>
      <c r="K98" s="6"/>
      <c r="L98" s="6"/>
      <c r="M98" s="6"/>
      <c r="N98" s="6"/>
    </row>
    <row r="99" spans="1:14" s="8" customFormat="1" x14ac:dyDescent="0.3">
      <c r="A99" s="6"/>
      <c r="B99" s="6"/>
      <c r="C99" s="6"/>
      <c r="D99" s="6"/>
      <c r="E99" s="292"/>
      <c r="F99" s="292"/>
      <c r="G99" s="32"/>
      <c r="H99" s="134"/>
      <c r="J99" s="6"/>
      <c r="K99" s="6"/>
      <c r="L99" s="6"/>
      <c r="M99" s="6"/>
      <c r="N99" s="6"/>
    </row>
    <row r="100" spans="1:14" s="8" customFormat="1" x14ac:dyDescent="0.3">
      <c r="A100" s="6"/>
      <c r="B100" s="6"/>
      <c r="C100" s="6"/>
      <c r="D100" s="6"/>
      <c r="E100" s="292"/>
      <c r="F100" s="292"/>
      <c r="G100" s="32"/>
      <c r="H100" s="134"/>
      <c r="J100" s="6"/>
      <c r="K100" s="6"/>
      <c r="L100" s="6"/>
      <c r="M100" s="6"/>
      <c r="N100" s="6"/>
    </row>
    <row r="101" spans="1:14" s="8" customFormat="1" x14ac:dyDescent="0.3">
      <c r="A101" s="6"/>
      <c r="B101" s="6"/>
      <c r="C101" s="6"/>
      <c r="D101" s="6"/>
      <c r="E101" s="292"/>
      <c r="F101" s="292"/>
      <c r="G101" s="32"/>
      <c r="H101" s="134"/>
      <c r="J101" s="6"/>
      <c r="K101" s="6"/>
      <c r="L101" s="6"/>
      <c r="M101" s="6"/>
      <c r="N101" s="6"/>
    </row>
    <row r="102" spans="1:14" s="8" customFormat="1" x14ac:dyDescent="0.3">
      <c r="A102" s="6"/>
      <c r="B102" s="6"/>
      <c r="C102" s="6"/>
      <c r="D102" s="6"/>
      <c r="E102" s="292"/>
      <c r="F102" s="292"/>
      <c r="G102" s="32"/>
      <c r="H102" s="134"/>
      <c r="J102" s="6"/>
      <c r="K102" s="6"/>
      <c r="L102" s="6"/>
      <c r="M102" s="6"/>
      <c r="N102" s="6"/>
    </row>
    <row r="103" spans="1:14" s="8" customFormat="1" x14ac:dyDescent="0.3">
      <c r="A103" s="6"/>
      <c r="B103" s="6"/>
      <c r="C103" s="6"/>
      <c r="D103" s="6"/>
      <c r="E103" s="292"/>
      <c r="F103" s="292"/>
      <c r="G103" s="32"/>
      <c r="H103" s="134"/>
      <c r="J103" s="6"/>
      <c r="K103" s="6"/>
      <c r="L103" s="6"/>
      <c r="M103" s="6"/>
      <c r="N103" s="6"/>
    </row>
    <row r="104" spans="1:14" s="8" customFormat="1" x14ac:dyDescent="0.3">
      <c r="A104" s="6"/>
      <c r="B104" s="6"/>
      <c r="C104" s="6"/>
      <c r="D104" s="6"/>
      <c r="E104" s="292"/>
      <c r="F104" s="292"/>
      <c r="G104" s="32"/>
      <c r="H104" s="134"/>
      <c r="J104" s="6"/>
      <c r="K104" s="6"/>
      <c r="L104" s="6"/>
      <c r="M104" s="6"/>
      <c r="N104" s="6"/>
    </row>
    <row r="105" spans="1:14" s="8" customFormat="1" x14ac:dyDescent="0.3">
      <c r="A105" s="6"/>
      <c r="B105" s="6"/>
      <c r="C105" s="6"/>
      <c r="D105" s="6"/>
      <c r="E105" s="292"/>
      <c r="F105" s="292"/>
      <c r="G105" s="32"/>
      <c r="H105" s="134"/>
      <c r="J105" s="6"/>
      <c r="K105" s="6"/>
      <c r="L105" s="6"/>
      <c r="M105" s="6"/>
      <c r="N105" s="6"/>
    </row>
    <row r="106" spans="1:14" s="8" customFormat="1" x14ac:dyDescent="0.3">
      <c r="A106" s="6"/>
      <c r="B106" s="6"/>
      <c r="C106" s="6"/>
      <c r="D106" s="6"/>
      <c r="E106" s="292"/>
      <c r="F106" s="292"/>
      <c r="G106" s="32"/>
      <c r="H106" s="134"/>
      <c r="J106" s="6"/>
      <c r="K106" s="6"/>
      <c r="L106" s="6"/>
      <c r="M106" s="6"/>
      <c r="N106" s="6"/>
    </row>
    <row r="107" spans="1:14" s="8" customFormat="1" x14ac:dyDescent="0.3">
      <c r="A107" s="6"/>
      <c r="B107" s="6"/>
      <c r="C107" s="6"/>
      <c r="D107" s="6"/>
      <c r="E107" s="292"/>
      <c r="F107" s="292"/>
      <c r="G107" s="32"/>
      <c r="H107" s="134"/>
      <c r="J107" s="6"/>
      <c r="K107" s="6"/>
      <c r="L107" s="6"/>
      <c r="M107" s="6"/>
      <c r="N107" s="6"/>
    </row>
    <row r="108" spans="1:14" s="8" customFormat="1" x14ac:dyDescent="0.3">
      <c r="A108" s="6"/>
      <c r="B108" s="6"/>
      <c r="C108" s="6"/>
      <c r="D108" s="6"/>
      <c r="E108" s="292"/>
      <c r="F108" s="292"/>
      <c r="G108" s="32"/>
      <c r="H108" s="134"/>
      <c r="J108" s="6"/>
      <c r="K108" s="6"/>
      <c r="L108" s="6"/>
      <c r="M108" s="6"/>
      <c r="N108" s="6"/>
    </row>
    <row r="109" spans="1:14" s="8" customFormat="1" x14ac:dyDescent="0.3">
      <c r="A109" s="6"/>
      <c r="B109" s="6"/>
      <c r="C109" s="6"/>
      <c r="D109" s="6"/>
      <c r="E109" s="292"/>
      <c r="F109" s="292"/>
      <c r="G109" s="32"/>
      <c r="H109" s="134"/>
      <c r="J109" s="6"/>
      <c r="K109" s="6"/>
      <c r="L109" s="6"/>
      <c r="M109" s="6"/>
      <c r="N109" s="6"/>
    </row>
    <row r="110" spans="1:14" s="8" customFormat="1" x14ac:dyDescent="0.3">
      <c r="A110" s="6"/>
      <c r="B110" s="6"/>
      <c r="C110" s="6"/>
      <c r="D110" s="6"/>
      <c r="E110" s="292"/>
      <c r="F110" s="292"/>
      <c r="G110" s="32"/>
      <c r="H110" s="134"/>
      <c r="J110" s="6"/>
      <c r="K110" s="6"/>
      <c r="L110" s="6"/>
      <c r="M110" s="6"/>
      <c r="N110" s="6"/>
    </row>
    <row r="111" spans="1:14" s="8" customFormat="1" x14ac:dyDescent="0.3">
      <c r="A111" s="6"/>
      <c r="B111" s="6"/>
      <c r="C111" s="6"/>
      <c r="D111" s="6"/>
      <c r="E111" s="292"/>
      <c r="F111" s="292"/>
      <c r="G111" s="32"/>
      <c r="H111" s="134"/>
      <c r="J111" s="6"/>
      <c r="K111" s="6"/>
      <c r="L111" s="6"/>
      <c r="M111" s="6"/>
      <c r="N111" s="6"/>
    </row>
    <row r="112" spans="1:14" s="8" customFormat="1" x14ac:dyDescent="0.3">
      <c r="A112" s="6"/>
      <c r="B112" s="6"/>
      <c r="C112" s="6"/>
      <c r="D112" s="6"/>
      <c r="E112" s="292"/>
      <c r="F112" s="292"/>
      <c r="G112" s="32"/>
      <c r="H112" s="134"/>
      <c r="J112" s="6"/>
      <c r="K112" s="6"/>
      <c r="L112" s="6"/>
      <c r="M112" s="6"/>
      <c r="N112" s="6"/>
    </row>
    <row r="113" spans="1:14" s="8" customFormat="1" x14ac:dyDescent="0.3">
      <c r="A113" s="6"/>
      <c r="B113" s="6"/>
      <c r="C113" s="6"/>
      <c r="D113" s="6"/>
      <c r="E113" s="292"/>
      <c r="F113" s="292"/>
      <c r="G113" s="32"/>
      <c r="H113" s="134"/>
      <c r="J113" s="6"/>
      <c r="K113" s="6"/>
      <c r="L113" s="6"/>
      <c r="M113" s="6"/>
      <c r="N113" s="6"/>
    </row>
    <row r="114" spans="1:14" s="8" customFormat="1" x14ac:dyDescent="0.3">
      <c r="A114" s="6"/>
      <c r="B114" s="6"/>
      <c r="C114" s="6"/>
      <c r="D114" s="6"/>
      <c r="E114" s="292"/>
      <c r="F114" s="292"/>
      <c r="G114" s="32"/>
      <c r="H114" s="134"/>
      <c r="J114" s="6"/>
      <c r="K114" s="6"/>
      <c r="L114" s="6"/>
      <c r="M114" s="6"/>
      <c r="N114" s="6"/>
    </row>
    <row r="115" spans="1:14" s="8" customFormat="1" x14ac:dyDescent="0.3">
      <c r="A115" s="6"/>
      <c r="B115" s="6"/>
      <c r="C115" s="6"/>
      <c r="D115" s="6"/>
      <c r="E115" s="292"/>
      <c r="F115" s="292"/>
      <c r="G115" s="32"/>
      <c r="H115" s="134"/>
      <c r="J115" s="6"/>
      <c r="K115" s="6"/>
      <c r="L115" s="6"/>
      <c r="M115" s="6"/>
      <c r="N115" s="6"/>
    </row>
    <row r="116" spans="1:14" s="8" customFormat="1" x14ac:dyDescent="0.3">
      <c r="A116" s="6"/>
      <c r="B116" s="6"/>
      <c r="C116" s="6"/>
      <c r="D116" s="6"/>
      <c r="E116" s="292"/>
      <c r="F116" s="292"/>
      <c r="G116" s="32"/>
      <c r="H116" s="134"/>
      <c r="J116" s="6"/>
      <c r="K116" s="6"/>
      <c r="L116" s="6"/>
      <c r="M116" s="6"/>
      <c r="N116" s="6"/>
    </row>
    <row r="117" spans="1:14" s="8" customFormat="1" x14ac:dyDescent="0.3">
      <c r="A117" s="6"/>
      <c r="B117" s="6"/>
      <c r="C117" s="6"/>
      <c r="D117" s="6"/>
      <c r="E117" s="292"/>
      <c r="F117" s="292"/>
      <c r="G117" s="32"/>
      <c r="H117" s="134"/>
      <c r="J117" s="6"/>
      <c r="K117" s="6"/>
      <c r="L117" s="6"/>
      <c r="M117" s="6"/>
      <c r="N117" s="6"/>
    </row>
    <row r="118" spans="1:14" s="8" customFormat="1" x14ac:dyDescent="0.3">
      <c r="A118" s="6"/>
      <c r="B118" s="6"/>
      <c r="C118" s="6"/>
      <c r="D118" s="6"/>
      <c r="E118" s="292"/>
      <c r="F118" s="292"/>
      <c r="G118" s="32"/>
      <c r="H118" s="134"/>
      <c r="J118" s="6"/>
      <c r="K118" s="6"/>
      <c r="L118" s="6"/>
      <c r="M118" s="6"/>
      <c r="N118" s="6"/>
    </row>
    <row r="119" spans="1:14" s="8" customFormat="1" x14ac:dyDescent="0.3">
      <c r="A119" s="6"/>
      <c r="B119" s="6"/>
      <c r="C119" s="6"/>
      <c r="D119" s="6"/>
      <c r="E119" s="292"/>
      <c r="F119" s="292"/>
      <c r="G119" s="32"/>
      <c r="H119" s="134"/>
      <c r="J119" s="6"/>
      <c r="K119" s="6"/>
      <c r="L119" s="6"/>
      <c r="M119" s="6"/>
      <c r="N119" s="6"/>
    </row>
    <row r="120" spans="1:14" s="8" customFormat="1" x14ac:dyDescent="0.3">
      <c r="A120" s="6"/>
      <c r="B120" s="6"/>
      <c r="C120" s="6"/>
      <c r="D120" s="6"/>
      <c r="E120" s="292"/>
      <c r="F120" s="292"/>
      <c r="G120" s="32"/>
      <c r="H120" s="134"/>
      <c r="J120" s="6"/>
      <c r="K120" s="6"/>
      <c r="L120" s="6"/>
      <c r="M120" s="6"/>
      <c r="N120" s="6"/>
    </row>
    <row r="121" spans="1:14" s="8" customFormat="1" x14ac:dyDescent="0.3">
      <c r="A121" s="6"/>
      <c r="B121" s="6"/>
      <c r="C121" s="6"/>
      <c r="D121" s="6"/>
      <c r="E121" s="292"/>
      <c r="F121" s="292"/>
      <c r="G121" s="32"/>
      <c r="H121" s="134"/>
      <c r="J121" s="6"/>
      <c r="K121" s="6"/>
      <c r="L121" s="6"/>
      <c r="M121" s="6"/>
      <c r="N121" s="6"/>
    </row>
    <row r="122" spans="1:14" s="8" customFormat="1" x14ac:dyDescent="0.3">
      <c r="A122" s="6"/>
      <c r="B122" s="6"/>
      <c r="C122" s="6"/>
      <c r="D122" s="6"/>
      <c r="E122" s="292"/>
      <c r="F122" s="292"/>
      <c r="G122" s="32"/>
      <c r="H122" s="134"/>
      <c r="J122" s="6"/>
      <c r="K122" s="6"/>
      <c r="L122" s="6"/>
      <c r="M122" s="6"/>
      <c r="N122" s="6"/>
    </row>
    <row r="123" spans="1:14" s="8" customFormat="1" x14ac:dyDescent="0.3">
      <c r="A123" s="6"/>
      <c r="B123" s="6"/>
      <c r="C123" s="6"/>
      <c r="D123" s="6"/>
      <c r="E123" s="292"/>
      <c r="F123" s="292"/>
      <c r="G123" s="32"/>
      <c r="H123" s="134"/>
      <c r="J123" s="6"/>
      <c r="K123" s="6"/>
      <c r="L123" s="6"/>
      <c r="M123" s="6"/>
      <c r="N123" s="6"/>
    </row>
    <row r="124" spans="1:14" s="8" customFormat="1" x14ac:dyDescent="0.3">
      <c r="A124" s="6"/>
      <c r="B124" s="6"/>
      <c r="C124" s="6"/>
      <c r="D124" s="6"/>
      <c r="E124" s="292"/>
      <c r="F124" s="292"/>
      <c r="G124" s="32"/>
      <c r="H124" s="134"/>
      <c r="J124" s="6"/>
      <c r="K124" s="6"/>
      <c r="L124" s="6"/>
      <c r="M124" s="6"/>
      <c r="N124" s="6"/>
    </row>
    <row r="125" spans="1:14" s="8" customFormat="1" x14ac:dyDescent="0.3">
      <c r="A125" s="6"/>
      <c r="B125" s="6"/>
      <c r="C125" s="6"/>
      <c r="D125" s="6"/>
      <c r="E125" s="292"/>
      <c r="F125" s="292"/>
      <c r="G125" s="32"/>
      <c r="H125" s="134"/>
      <c r="J125" s="6"/>
      <c r="K125" s="6"/>
      <c r="L125" s="6"/>
      <c r="M125" s="6"/>
      <c r="N125" s="6"/>
    </row>
    <row r="126" spans="1:14" s="8" customFormat="1" x14ac:dyDescent="0.3">
      <c r="A126" s="6"/>
      <c r="B126" s="6"/>
      <c r="C126" s="6"/>
      <c r="D126" s="6"/>
      <c r="E126" s="292"/>
      <c r="F126" s="292"/>
      <c r="G126" s="32"/>
      <c r="H126" s="134"/>
      <c r="J126" s="6"/>
      <c r="K126" s="6"/>
      <c r="L126" s="6"/>
      <c r="M126" s="6"/>
      <c r="N126" s="6"/>
    </row>
    <row r="127" spans="1:14" s="8" customFormat="1" x14ac:dyDescent="0.3">
      <c r="A127" s="6"/>
      <c r="B127" s="6"/>
      <c r="C127" s="6"/>
      <c r="D127" s="6"/>
      <c r="E127" s="292"/>
      <c r="F127" s="292"/>
      <c r="G127" s="32"/>
      <c r="H127" s="134"/>
      <c r="J127" s="6"/>
      <c r="K127" s="6"/>
      <c r="L127" s="6"/>
      <c r="M127" s="6"/>
      <c r="N127" s="6"/>
    </row>
    <row r="128" spans="1:14" s="8" customFormat="1" x14ac:dyDescent="0.3">
      <c r="A128" s="6"/>
      <c r="B128" s="6"/>
      <c r="C128" s="6"/>
      <c r="D128" s="6"/>
      <c r="E128" s="292"/>
      <c r="F128" s="292"/>
      <c r="G128" s="32"/>
      <c r="H128" s="134"/>
      <c r="J128" s="6"/>
      <c r="K128" s="6"/>
      <c r="L128" s="6"/>
      <c r="M128" s="6"/>
      <c r="N128" s="6"/>
    </row>
    <row r="129" spans="1:14" s="8" customFormat="1" x14ac:dyDescent="0.3">
      <c r="A129" s="6"/>
      <c r="B129" s="6"/>
      <c r="C129" s="6"/>
      <c r="D129" s="6"/>
      <c r="E129" s="292"/>
      <c r="F129" s="292"/>
      <c r="G129" s="32"/>
      <c r="H129" s="134"/>
      <c r="J129" s="6"/>
      <c r="K129" s="6"/>
      <c r="L129" s="6"/>
      <c r="M129" s="6"/>
      <c r="N129" s="6"/>
    </row>
    <row r="130" spans="1:14" s="8" customFormat="1" x14ac:dyDescent="0.3">
      <c r="A130" s="6"/>
      <c r="B130" s="6"/>
      <c r="C130" s="6"/>
      <c r="D130" s="6"/>
      <c r="E130" s="292"/>
      <c r="F130" s="292"/>
      <c r="G130" s="32"/>
      <c r="H130" s="134"/>
      <c r="J130" s="6"/>
      <c r="K130" s="6"/>
      <c r="L130" s="6"/>
      <c r="M130" s="6"/>
      <c r="N130" s="6"/>
    </row>
    <row r="131" spans="1:14" s="8" customFormat="1" x14ac:dyDescent="0.3">
      <c r="A131" s="6"/>
      <c r="B131" s="6"/>
      <c r="C131" s="6"/>
      <c r="D131" s="6"/>
      <c r="E131" s="292"/>
      <c r="F131" s="292"/>
      <c r="G131" s="32"/>
      <c r="H131" s="134"/>
      <c r="J131" s="6"/>
      <c r="K131" s="6"/>
      <c r="L131" s="6"/>
      <c r="M131" s="6"/>
      <c r="N131" s="6"/>
    </row>
    <row r="132" spans="1:14" s="8" customFormat="1" x14ac:dyDescent="0.3">
      <c r="A132" s="6"/>
      <c r="B132" s="6"/>
      <c r="C132" s="6"/>
      <c r="D132" s="6"/>
      <c r="E132" s="292"/>
      <c r="F132" s="292"/>
      <c r="G132" s="32"/>
      <c r="H132" s="134"/>
      <c r="J132" s="6"/>
      <c r="K132" s="6"/>
      <c r="L132" s="6"/>
      <c r="M132" s="6"/>
      <c r="N132" s="6"/>
    </row>
    <row r="133" spans="1:14" s="8" customFormat="1" x14ac:dyDescent="0.3">
      <c r="A133" s="6"/>
      <c r="B133" s="6"/>
      <c r="C133" s="6"/>
      <c r="D133" s="6"/>
      <c r="E133" s="292"/>
      <c r="F133" s="292"/>
      <c r="G133" s="32"/>
      <c r="H133" s="134"/>
      <c r="J133" s="6"/>
      <c r="K133" s="6"/>
      <c r="L133" s="6"/>
      <c r="M133" s="6"/>
      <c r="N133" s="6"/>
    </row>
    <row r="134" spans="1:14" s="8" customFormat="1" x14ac:dyDescent="0.3">
      <c r="A134" s="6"/>
      <c r="B134" s="6"/>
      <c r="C134" s="6"/>
      <c r="D134" s="6"/>
      <c r="E134" s="292"/>
      <c r="F134" s="292"/>
      <c r="G134" s="32"/>
      <c r="H134" s="134"/>
      <c r="J134" s="6"/>
      <c r="K134" s="6"/>
      <c r="L134" s="6"/>
      <c r="M134" s="6"/>
      <c r="N134" s="6"/>
    </row>
    <row r="135" spans="1:14" s="8" customFormat="1" x14ac:dyDescent="0.3">
      <c r="A135" s="6"/>
      <c r="B135" s="6"/>
      <c r="C135" s="6"/>
      <c r="D135" s="6"/>
      <c r="E135" s="292"/>
      <c r="F135" s="292"/>
      <c r="G135" s="32"/>
      <c r="H135" s="134"/>
      <c r="J135" s="6"/>
      <c r="K135" s="6"/>
      <c r="L135" s="6"/>
      <c r="M135" s="6"/>
      <c r="N135" s="6"/>
    </row>
    <row r="136" spans="1:14" s="8" customFormat="1" x14ac:dyDescent="0.3">
      <c r="A136" s="6"/>
      <c r="B136" s="6"/>
      <c r="C136" s="6"/>
      <c r="D136" s="6"/>
      <c r="E136" s="292"/>
      <c r="F136" s="292"/>
      <c r="G136" s="32"/>
      <c r="H136" s="134"/>
      <c r="J136" s="6"/>
      <c r="K136" s="6"/>
      <c r="L136" s="6"/>
      <c r="M136" s="6"/>
      <c r="N136" s="6"/>
    </row>
    <row r="137" spans="1:14" s="8" customFormat="1" x14ac:dyDescent="0.3">
      <c r="A137" s="6"/>
      <c r="B137" s="6"/>
      <c r="C137" s="6"/>
      <c r="D137" s="6"/>
      <c r="E137" s="292"/>
      <c r="F137" s="292"/>
      <c r="G137" s="32"/>
      <c r="H137" s="134"/>
      <c r="J137" s="6"/>
      <c r="K137" s="6"/>
      <c r="L137" s="6"/>
      <c r="M137" s="6"/>
      <c r="N137" s="6"/>
    </row>
    <row r="138" spans="1:14" s="8" customFormat="1" x14ac:dyDescent="0.3">
      <c r="A138" s="6"/>
      <c r="B138" s="6"/>
      <c r="C138" s="6"/>
      <c r="D138" s="6"/>
      <c r="E138" s="292"/>
      <c r="F138" s="292"/>
      <c r="G138" s="32"/>
      <c r="H138" s="134"/>
      <c r="J138" s="6"/>
      <c r="K138" s="6"/>
      <c r="L138" s="6"/>
      <c r="M138" s="6"/>
      <c r="N138" s="6"/>
    </row>
    <row r="139" spans="1:14" s="8" customFormat="1" x14ac:dyDescent="0.3">
      <c r="A139" s="6"/>
      <c r="B139" s="6"/>
      <c r="C139" s="6"/>
      <c r="D139" s="6"/>
      <c r="E139" s="292"/>
      <c r="F139" s="292"/>
      <c r="G139" s="32"/>
      <c r="H139" s="134"/>
      <c r="J139" s="6"/>
      <c r="K139" s="6"/>
      <c r="L139" s="6"/>
      <c r="M139" s="6"/>
      <c r="N139" s="6"/>
    </row>
    <row r="140" spans="1:14" s="8" customFormat="1" x14ac:dyDescent="0.3">
      <c r="A140" s="6"/>
      <c r="B140" s="6"/>
      <c r="C140" s="6"/>
      <c r="D140" s="6"/>
      <c r="E140" s="292"/>
      <c r="F140" s="292"/>
      <c r="G140" s="32"/>
      <c r="H140" s="134"/>
      <c r="J140" s="6"/>
      <c r="K140" s="6"/>
      <c r="L140" s="6"/>
      <c r="M140" s="6"/>
      <c r="N140" s="6"/>
    </row>
    <row r="141" spans="1:14" s="8" customFormat="1" x14ac:dyDescent="0.3">
      <c r="A141" s="6"/>
      <c r="B141" s="6"/>
      <c r="C141" s="6"/>
      <c r="D141" s="6"/>
      <c r="E141" s="292"/>
      <c r="F141" s="292"/>
      <c r="G141" s="32"/>
      <c r="H141" s="134"/>
      <c r="J141" s="6"/>
      <c r="K141" s="6"/>
      <c r="L141" s="6"/>
      <c r="M141" s="6"/>
      <c r="N141" s="6"/>
    </row>
    <row r="142" spans="1:14" s="8" customFormat="1" x14ac:dyDescent="0.3">
      <c r="A142" s="6"/>
      <c r="B142" s="6"/>
      <c r="C142" s="6"/>
      <c r="D142" s="6"/>
      <c r="E142" s="292"/>
      <c r="F142" s="292"/>
      <c r="G142" s="32"/>
      <c r="H142" s="134"/>
      <c r="J142" s="6"/>
      <c r="K142" s="6"/>
      <c r="L142" s="6"/>
      <c r="M142" s="6"/>
      <c r="N142" s="6"/>
    </row>
    <row r="143" spans="1:14" s="8" customFormat="1" x14ac:dyDescent="0.3">
      <c r="A143" s="6"/>
      <c r="B143" s="6"/>
      <c r="C143" s="6"/>
      <c r="D143" s="6"/>
      <c r="E143" s="292"/>
      <c r="F143" s="292"/>
      <c r="G143" s="32"/>
      <c r="H143" s="134"/>
      <c r="J143" s="6"/>
      <c r="K143" s="6"/>
      <c r="L143" s="6"/>
      <c r="M143" s="6"/>
      <c r="N143" s="6"/>
    </row>
    <row r="144" spans="1:14" s="8" customFormat="1" x14ac:dyDescent="0.3">
      <c r="A144" s="6"/>
      <c r="B144" s="6"/>
      <c r="C144" s="6"/>
      <c r="D144" s="6"/>
      <c r="E144" s="292"/>
      <c r="F144" s="292"/>
      <c r="G144" s="32"/>
      <c r="H144" s="134"/>
      <c r="J144" s="6"/>
      <c r="K144" s="6"/>
      <c r="L144" s="6"/>
      <c r="M144" s="6"/>
      <c r="N144" s="6"/>
    </row>
    <row r="145" spans="1:14" s="8" customFormat="1" x14ac:dyDescent="0.3">
      <c r="A145" s="6"/>
      <c r="B145" s="6"/>
      <c r="C145" s="6"/>
      <c r="D145" s="6"/>
      <c r="E145" s="292"/>
      <c r="F145" s="292"/>
      <c r="G145" s="32"/>
      <c r="H145" s="134"/>
      <c r="J145" s="6"/>
      <c r="K145" s="6"/>
      <c r="L145" s="6"/>
      <c r="M145" s="6"/>
      <c r="N145" s="6"/>
    </row>
    <row r="146" spans="1:14" s="8" customFormat="1" x14ac:dyDescent="0.3">
      <c r="A146" s="6"/>
      <c r="B146" s="6"/>
      <c r="C146" s="6"/>
      <c r="D146" s="6"/>
      <c r="E146" s="292"/>
      <c r="F146" s="292"/>
      <c r="G146" s="32"/>
      <c r="H146" s="134"/>
      <c r="J146" s="6"/>
      <c r="K146" s="6"/>
      <c r="L146" s="6"/>
      <c r="M146" s="6"/>
      <c r="N146" s="6"/>
    </row>
    <row r="147" spans="1:14" s="8" customFormat="1" x14ac:dyDescent="0.3">
      <c r="A147" s="6"/>
      <c r="B147" s="6"/>
      <c r="C147" s="6"/>
      <c r="D147" s="6"/>
      <c r="E147" s="292"/>
      <c r="F147" s="292"/>
      <c r="G147" s="32"/>
      <c r="H147" s="134"/>
      <c r="J147" s="6"/>
      <c r="K147" s="6"/>
      <c r="L147" s="6"/>
      <c r="M147" s="6"/>
      <c r="N147" s="6"/>
    </row>
    <row r="148" spans="1:14" s="8" customFormat="1" x14ac:dyDescent="0.3">
      <c r="A148" s="6"/>
      <c r="B148" s="6"/>
      <c r="C148" s="6"/>
      <c r="D148" s="6"/>
      <c r="E148" s="292"/>
      <c r="F148" s="292"/>
      <c r="G148" s="32"/>
      <c r="H148" s="134"/>
      <c r="J148" s="6"/>
      <c r="K148" s="6"/>
      <c r="L148" s="6"/>
      <c r="M148" s="6"/>
      <c r="N148" s="6"/>
    </row>
    <row r="149" spans="1:14" s="8" customFormat="1" x14ac:dyDescent="0.3">
      <c r="A149" s="6"/>
      <c r="B149" s="6"/>
      <c r="C149" s="6"/>
      <c r="D149" s="6"/>
      <c r="E149" s="292"/>
      <c r="F149" s="292"/>
      <c r="G149" s="32"/>
      <c r="H149" s="134"/>
      <c r="J149" s="6"/>
      <c r="K149" s="6"/>
      <c r="L149" s="6"/>
      <c r="M149" s="6"/>
      <c r="N149" s="6"/>
    </row>
    <row r="150" spans="1:14" s="8" customFormat="1" x14ac:dyDescent="0.3">
      <c r="A150" s="6"/>
      <c r="B150" s="6"/>
      <c r="C150" s="6"/>
      <c r="D150" s="6"/>
      <c r="E150" s="292"/>
      <c r="F150" s="292"/>
      <c r="G150" s="32"/>
      <c r="H150" s="134"/>
      <c r="J150" s="6"/>
      <c r="K150" s="6"/>
      <c r="L150" s="6"/>
      <c r="M150" s="6"/>
      <c r="N150" s="6"/>
    </row>
    <row r="151" spans="1:14" s="8" customFormat="1" x14ac:dyDescent="0.3">
      <c r="A151" s="6"/>
      <c r="B151" s="6"/>
      <c r="C151" s="6"/>
      <c r="D151" s="6"/>
      <c r="E151" s="292"/>
      <c r="F151" s="292"/>
      <c r="G151" s="32"/>
      <c r="H151" s="134"/>
      <c r="J151" s="6"/>
      <c r="K151" s="6"/>
      <c r="L151" s="6"/>
      <c r="M151" s="6"/>
      <c r="N151" s="6"/>
    </row>
    <row r="152" spans="1:14" s="8" customFormat="1" x14ac:dyDescent="0.3">
      <c r="A152" s="6"/>
      <c r="B152" s="6"/>
      <c r="C152" s="6"/>
      <c r="D152" s="6"/>
      <c r="E152" s="292"/>
      <c r="F152" s="292"/>
      <c r="G152" s="32"/>
      <c r="H152" s="134"/>
      <c r="J152" s="6"/>
      <c r="K152" s="6"/>
      <c r="L152" s="6"/>
      <c r="M152" s="6"/>
      <c r="N152" s="6"/>
    </row>
    <row r="153" spans="1:14" s="8" customFormat="1" x14ac:dyDescent="0.3">
      <c r="A153" s="6"/>
      <c r="B153" s="6"/>
      <c r="C153" s="6"/>
      <c r="D153" s="6"/>
      <c r="E153" s="292"/>
      <c r="F153" s="292"/>
      <c r="G153" s="32"/>
      <c r="H153" s="134"/>
      <c r="J153" s="6"/>
      <c r="K153" s="6"/>
      <c r="L153" s="6"/>
      <c r="M153" s="6"/>
      <c r="N153" s="6"/>
    </row>
    <row r="154" spans="1:14" s="8" customFormat="1" x14ac:dyDescent="0.3">
      <c r="A154" s="6"/>
      <c r="B154" s="6"/>
      <c r="C154" s="6"/>
      <c r="D154" s="6"/>
      <c r="E154" s="292"/>
      <c r="F154" s="292"/>
      <c r="G154" s="32"/>
      <c r="H154" s="134"/>
      <c r="J154" s="6"/>
      <c r="K154" s="6"/>
      <c r="L154" s="6"/>
      <c r="M154" s="6"/>
      <c r="N154" s="6"/>
    </row>
    <row r="155" spans="1:14" s="8" customFormat="1" x14ac:dyDescent="0.3">
      <c r="A155" s="6"/>
      <c r="B155" s="6"/>
      <c r="C155" s="6"/>
      <c r="D155" s="6"/>
      <c r="E155" s="292"/>
      <c r="F155" s="292"/>
      <c r="G155" s="32"/>
      <c r="H155" s="134"/>
      <c r="J155" s="6"/>
      <c r="K155" s="6"/>
      <c r="L155" s="6"/>
      <c r="M155" s="6"/>
      <c r="N155" s="6"/>
    </row>
    <row r="156" spans="1:14" s="8" customFormat="1" x14ac:dyDescent="0.3">
      <c r="A156" s="6"/>
      <c r="B156" s="6"/>
      <c r="C156" s="6"/>
      <c r="D156" s="6"/>
      <c r="E156" s="292"/>
      <c r="F156" s="292"/>
      <c r="G156" s="32"/>
      <c r="H156" s="134"/>
      <c r="J156" s="6"/>
      <c r="K156" s="6"/>
      <c r="L156" s="6"/>
      <c r="M156" s="6"/>
      <c r="N156" s="6"/>
    </row>
    <row r="157" spans="1:14" s="8" customFormat="1" x14ac:dyDescent="0.3">
      <c r="A157" s="6"/>
      <c r="B157" s="6"/>
      <c r="C157" s="6"/>
      <c r="D157" s="6"/>
      <c r="E157" s="292"/>
      <c r="F157" s="292"/>
      <c r="G157" s="32"/>
      <c r="H157" s="134"/>
      <c r="J157" s="6"/>
      <c r="K157" s="6"/>
      <c r="L157" s="6"/>
      <c r="M157" s="6"/>
      <c r="N157" s="6"/>
    </row>
    <row r="158" spans="1:14" s="8" customFormat="1" x14ac:dyDescent="0.3">
      <c r="A158" s="6"/>
      <c r="B158" s="6"/>
      <c r="C158" s="6"/>
      <c r="D158" s="6"/>
      <c r="E158" s="292"/>
      <c r="F158" s="292"/>
      <c r="G158" s="32"/>
      <c r="H158" s="134"/>
      <c r="J158" s="6"/>
      <c r="K158" s="6"/>
      <c r="L158" s="6"/>
      <c r="M158" s="6"/>
      <c r="N158" s="6"/>
    </row>
    <row r="159" spans="1:14" s="8" customFormat="1" x14ac:dyDescent="0.3">
      <c r="A159" s="6"/>
      <c r="B159" s="6"/>
      <c r="C159" s="6"/>
      <c r="D159" s="6"/>
      <c r="E159" s="292"/>
      <c r="F159" s="292"/>
      <c r="G159" s="32"/>
      <c r="H159" s="134"/>
      <c r="J159" s="6"/>
      <c r="K159" s="6"/>
      <c r="L159" s="6"/>
      <c r="M159" s="6"/>
      <c r="N159" s="6"/>
    </row>
    <row r="160" spans="1:14" s="8" customFormat="1" x14ac:dyDescent="0.3">
      <c r="A160" s="6"/>
      <c r="B160" s="6"/>
      <c r="C160" s="6"/>
      <c r="D160" s="6"/>
      <c r="E160" s="292"/>
      <c r="F160" s="292"/>
      <c r="G160" s="32"/>
      <c r="H160" s="134"/>
      <c r="J160" s="6"/>
      <c r="K160" s="6"/>
      <c r="L160" s="6"/>
      <c r="M160" s="6"/>
      <c r="N160" s="6"/>
    </row>
    <row r="161" spans="1:14" s="8" customFormat="1" x14ac:dyDescent="0.3">
      <c r="A161" s="6"/>
      <c r="B161" s="6"/>
      <c r="C161" s="6"/>
      <c r="D161" s="6"/>
      <c r="E161" s="292"/>
      <c r="F161" s="292"/>
      <c r="G161" s="32"/>
      <c r="H161" s="134"/>
      <c r="J161" s="6"/>
      <c r="K161" s="6"/>
      <c r="L161" s="6"/>
      <c r="M161" s="6"/>
      <c r="N161" s="6"/>
    </row>
    <row r="162" spans="1:14" s="8" customFormat="1" x14ac:dyDescent="0.3">
      <c r="A162" s="6"/>
      <c r="B162" s="6"/>
      <c r="C162" s="6"/>
      <c r="D162" s="6"/>
      <c r="E162" s="292"/>
      <c r="F162" s="292"/>
      <c r="G162" s="32"/>
      <c r="H162" s="134"/>
      <c r="J162" s="6"/>
      <c r="K162" s="6"/>
      <c r="L162" s="6"/>
      <c r="M162" s="6"/>
      <c r="N162" s="6"/>
    </row>
    <row r="163" spans="1:14" s="8" customFormat="1" x14ac:dyDescent="0.3">
      <c r="A163" s="6"/>
      <c r="B163" s="6"/>
      <c r="C163" s="6"/>
      <c r="D163" s="6"/>
      <c r="E163" s="292"/>
      <c r="F163" s="292"/>
      <c r="G163" s="32"/>
      <c r="H163" s="134"/>
      <c r="J163" s="6"/>
      <c r="K163" s="6"/>
      <c r="L163" s="6"/>
      <c r="M163" s="6"/>
      <c r="N163" s="6"/>
    </row>
    <row r="164" spans="1:14" s="8" customFormat="1" x14ac:dyDescent="0.3">
      <c r="A164" s="6"/>
      <c r="B164" s="6"/>
      <c r="C164" s="6"/>
      <c r="D164" s="6"/>
      <c r="E164" s="292"/>
      <c r="F164" s="292"/>
      <c r="G164" s="32"/>
      <c r="H164" s="134"/>
      <c r="J164" s="6"/>
      <c r="K164" s="6"/>
      <c r="L164" s="6"/>
      <c r="M164" s="6"/>
      <c r="N164" s="6"/>
    </row>
    <row r="165" spans="1:14" s="8" customFormat="1" x14ac:dyDescent="0.3">
      <c r="A165" s="6"/>
      <c r="B165" s="6"/>
      <c r="C165" s="6"/>
      <c r="D165" s="6"/>
      <c r="E165" s="292"/>
      <c r="F165" s="292"/>
      <c r="G165" s="32"/>
      <c r="H165" s="134"/>
      <c r="J165" s="6"/>
      <c r="K165" s="6"/>
      <c r="L165" s="6"/>
      <c r="M165" s="6"/>
      <c r="N165" s="6"/>
    </row>
    <row r="166" spans="1:14" s="8" customFormat="1" x14ac:dyDescent="0.3">
      <c r="A166" s="6"/>
      <c r="B166" s="6"/>
      <c r="C166" s="6"/>
      <c r="D166" s="6"/>
      <c r="E166" s="292"/>
      <c r="F166" s="292"/>
      <c r="G166" s="32"/>
      <c r="H166" s="134"/>
      <c r="J166" s="6"/>
      <c r="K166" s="6"/>
      <c r="L166" s="6"/>
      <c r="M166" s="6"/>
      <c r="N166" s="6"/>
    </row>
    <row r="167" spans="1:14" s="8" customFormat="1" x14ac:dyDescent="0.3">
      <c r="A167" s="6"/>
      <c r="B167" s="6"/>
      <c r="C167" s="6"/>
      <c r="D167" s="6"/>
      <c r="E167" s="292"/>
      <c r="F167" s="292"/>
      <c r="G167" s="32"/>
      <c r="H167" s="134"/>
      <c r="J167" s="6"/>
      <c r="K167" s="6"/>
      <c r="L167" s="6"/>
      <c r="M167" s="6"/>
      <c r="N167" s="6"/>
    </row>
    <row r="168" spans="1:14" s="8" customFormat="1" x14ac:dyDescent="0.3">
      <c r="A168" s="6"/>
      <c r="B168" s="6"/>
      <c r="C168" s="6"/>
      <c r="D168" s="6"/>
      <c r="E168" s="292"/>
      <c r="F168" s="292"/>
      <c r="G168" s="32"/>
      <c r="H168" s="134"/>
      <c r="J168" s="6"/>
      <c r="K168" s="6"/>
      <c r="L168" s="6"/>
      <c r="M168" s="6"/>
      <c r="N168" s="6"/>
    </row>
    <row r="169" spans="1:14" s="8" customFormat="1" x14ac:dyDescent="0.3">
      <c r="A169" s="6"/>
      <c r="B169" s="6"/>
      <c r="C169" s="6"/>
      <c r="D169" s="6"/>
      <c r="E169" s="292"/>
      <c r="F169" s="292"/>
      <c r="G169" s="32"/>
      <c r="H169" s="134"/>
      <c r="J169" s="6"/>
      <c r="K169" s="6"/>
      <c r="L169" s="6"/>
      <c r="M169" s="6"/>
      <c r="N169" s="6"/>
    </row>
    <row r="170" spans="1:14" s="8" customFormat="1" x14ac:dyDescent="0.3">
      <c r="A170" s="6"/>
      <c r="B170" s="6"/>
      <c r="C170" s="6"/>
      <c r="D170" s="6"/>
      <c r="E170" s="292"/>
      <c r="F170" s="292"/>
      <c r="G170" s="32"/>
      <c r="H170" s="134"/>
      <c r="J170" s="6"/>
      <c r="K170" s="6"/>
      <c r="L170" s="6"/>
      <c r="M170" s="6"/>
      <c r="N170" s="6"/>
    </row>
    <row r="171" spans="1:14" s="8" customFormat="1" x14ac:dyDescent="0.3">
      <c r="A171" s="6"/>
      <c r="B171" s="6"/>
      <c r="C171" s="6"/>
      <c r="D171" s="6"/>
      <c r="E171" s="292"/>
      <c r="F171" s="292"/>
      <c r="G171" s="32"/>
      <c r="H171" s="134"/>
      <c r="J171" s="6"/>
      <c r="K171" s="6"/>
      <c r="L171" s="6"/>
      <c r="M171" s="6"/>
      <c r="N171" s="6"/>
    </row>
    <row r="172" spans="1:14" s="8" customFormat="1" x14ac:dyDescent="0.3">
      <c r="A172" s="6"/>
      <c r="B172" s="6"/>
      <c r="C172" s="6"/>
      <c r="D172" s="6"/>
      <c r="E172" s="292"/>
      <c r="F172" s="292"/>
      <c r="G172" s="32"/>
      <c r="H172" s="134"/>
      <c r="J172" s="6"/>
      <c r="K172" s="6"/>
      <c r="L172" s="6"/>
      <c r="M172" s="6"/>
      <c r="N172" s="6"/>
    </row>
    <row r="173" spans="1:14" s="8" customFormat="1" x14ac:dyDescent="0.3">
      <c r="A173" s="6"/>
      <c r="B173" s="6"/>
      <c r="C173" s="6"/>
      <c r="D173" s="6"/>
      <c r="E173" s="292"/>
      <c r="F173" s="292"/>
      <c r="G173" s="32"/>
      <c r="H173" s="134"/>
      <c r="J173" s="6"/>
      <c r="K173" s="6"/>
      <c r="L173" s="6"/>
      <c r="M173" s="6"/>
      <c r="N173" s="6"/>
    </row>
    <row r="174" spans="1:14" s="8" customFormat="1" x14ac:dyDescent="0.3">
      <c r="A174" s="6"/>
      <c r="B174" s="6"/>
      <c r="C174" s="6"/>
      <c r="D174" s="6"/>
      <c r="E174" s="292"/>
      <c r="F174" s="292"/>
      <c r="G174" s="32"/>
      <c r="H174" s="134"/>
      <c r="J174" s="6"/>
      <c r="K174" s="6"/>
      <c r="L174" s="6"/>
      <c r="M174" s="6"/>
      <c r="N174" s="6"/>
    </row>
    <row r="175" spans="1:14" s="8" customFormat="1" x14ac:dyDescent="0.3">
      <c r="A175" s="6"/>
      <c r="B175" s="6"/>
      <c r="C175" s="6"/>
      <c r="D175" s="6"/>
      <c r="E175" s="292"/>
      <c r="F175" s="292"/>
      <c r="G175" s="32"/>
      <c r="H175" s="134"/>
      <c r="J175" s="6"/>
      <c r="K175" s="6"/>
      <c r="L175" s="6"/>
      <c r="M175" s="6"/>
      <c r="N175" s="6"/>
    </row>
    <row r="176" spans="1:14" s="8" customFormat="1" x14ac:dyDescent="0.3">
      <c r="A176" s="6"/>
      <c r="B176" s="6"/>
      <c r="C176" s="6"/>
      <c r="D176" s="6"/>
      <c r="E176" s="292"/>
      <c r="F176" s="292"/>
      <c r="G176" s="32"/>
      <c r="H176" s="134"/>
      <c r="J176" s="6"/>
      <c r="K176" s="6"/>
      <c r="L176" s="6"/>
      <c r="M176" s="6"/>
      <c r="N176" s="6"/>
    </row>
    <row r="177" spans="1:14" s="8" customFormat="1" x14ac:dyDescent="0.3">
      <c r="A177" s="6"/>
      <c r="B177" s="6"/>
      <c r="C177" s="6"/>
      <c r="D177" s="6"/>
      <c r="E177" s="292"/>
      <c r="F177" s="292"/>
      <c r="G177" s="32"/>
      <c r="H177" s="134"/>
      <c r="J177" s="6"/>
      <c r="K177" s="6"/>
      <c r="L177" s="6"/>
      <c r="M177" s="6"/>
      <c r="N177" s="6"/>
    </row>
    <row r="178" spans="1:14" s="8" customFormat="1" x14ac:dyDescent="0.3">
      <c r="A178" s="6"/>
      <c r="B178" s="6"/>
      <c r="C178" s="6"/>
      <c r="D178" s="6"/>
      <c r="E178" s="292"/>
      <c r="F178" s="292"/>
      <c r="G178" s="32"/>
      <c r="H178" s="134"/>
      <c r="J178" s="6"/>
      <c r="K178" s="6"/>
      <c r="L178" s="6"/>
      <c r="M178" s="6"/>
      <c r="N178" s="6"/>
    </row>
    <row r="179" spans="1:14" s="8" customFormat="1" x14ac:dyDescent="0.3">
      <c r="A179" s="6"/>
      <c r="B179" s="6"/>
      <c r="C179" s="6"/>
      <c r="D179" s="6"/>
      <c r="E179" s="292"/>
      <c r="F179" s="292"/>
      <c r="G179" s="32"/>
      <c r="H179" s="134"/>
      <c r="J179" s="6"/>
      <c r="K179" s="6"/>
      <c r="L179" s="6"/>
      <c r="M179" s="6"/>
      <c r="N179" s="6"/>
    </row>
    <row r="180" spans="1:14" s="8" customFormat="1" x14ac:dyDescent="0.3">
      <c r="A180" s="6"/>
      <c r="B180" s="6"/>
      <c r="C180" s="6"/>
      <c r="D180" s="6"/>
      <c r="E180" s="292"/>
      <c r="F180" s="292"/>
      <c r="G180" s="32"/>
      <c r="H180" s="134"/>
      <c r="J180" s="6"/>
      <c r="K180" s="6"/>
      <c r="L180" s="6"/>
      <c r="M180" s="6"/>
      <c r="N180" s="6"/>
    </row>
    <row r="181" spans="1:14" s="8" customFormat="1" x14ac:dyDescent="0.3">
      <c r="A181" s="6"/>
      <c r="B181" s="6"/>
      <c r="C181" s="6"/>
      <c r="D181" s="6"/>
      <c r="E181" s="292"/>
      <c r="F181" s="292"/>
      <c r="G181" s="32"/>
      <c r="H181" s="134"/>
      <c r="J181" s="6"/>
      <c r="K181" s="6"/>
      <c r="L181" s="6"/>
      <c r="M181" s="6"/>
      <c r="N181" s="6"/>
    </row>
    <row r="182" spans="1:14" s="8" customFormat="1" x14ac:dyDescent="0.3">
      <c r="A182" s="6"/>
      <c r="B182" s="6"/>
      <c r="C182" s="6"/>
      <c r="D182" s="6"/>
      <c r="E182" s="292"/>
      <c r="F182" s="292"/>
      <c r="G182" s="32"/>
      <c r="H182" s="134"/>
      <c r="J182" s="6"/>
      <c r="K182" s="6"/>
      <c r="L182" s="6"/>
      <c r="M182" s="6"/>
      <c r="N182" s="6"/>
    </row>
    <row r="183" spans="1:14" s="8" customFormat="1" x14ac:dyDescent="0.3">
      <c r="A183" s="6"/>
      <c r="B183" s="6"/>
      <c r="C183" s="6"/>
      <c r="D183" s="6"/>
      <c r="E183" s="292"/>
      <c r="F183" s="292"/>
      <c r="G183" s="32"/>
      <c r="H183" s="134"/>
      <c r="J183" s="6"/>
      <c r="K183" s="6"/>
      <c r="L183" s="6"/>
      <c r="M183" s="6"/>
      <c r="N183" s="6"/>
    </row>
    <row r="184" spans="1:14" s="8" customFormat="1" x14ac:dyDescent="0.3">
      <c r="A184" s="6"/>
      <c r="B184" s="6"/>
      <c r="C184" s="6"/>
      <c r="D184" s="6"/>
      <c r="E184" s="292"/>
      <c r="F184" s="292"/>
      <c r="G184" s="32"/>
      <c r="H184" s="134"/>
      <c r="J184" s="6"/>
      <c r="K184" s="6"/>
      <c r="L184" s="6"/>
      <c r="M184" s="6"/>
      <c r="N184" s="6"/>
    </row>
    <row r="185" spans="1:14" s="8" customFormat="1" x14ac:dyDescent="0.3">
      <c r="A185" s="6"/>
      <c r="B185" s="6"/>
      <c r="C185" s="6"/>
      <c r="D185" s="6"/>
      <c r="E185" s="292"/>
      <c r="F185" s="292"/>
      <c r="G185" s="32"/>
      <c r="H185" s="134"/>
      <c r="J185" s="6"/>
      <c r="K185" s="6"/>
      <c r="L185" s="6"/>
      <c r="M185" s="6"/>
      <c r="N185" s="6"/>
    </row>
    <row r="186" spans="1:14" s="8" customFormat="1" x14ac:dyDescent="0.3">
      <c r="A186" s="6"/>
      <c r="B186" s="6"/>
      <c r="C186" s="6"/>
      <c r="D186" s="6"/>
      <c r="E186" s="292"/>
      <c r="F186" s="292"/>
      <c r="G186" s="32"/>
      <c r="H186" s="134"/>
      <c r="J186" s="6"/>
      <c r="K186" s="6"/>
      <c r="L186" s="6"/>
      <c r="M186" s="6"/>
      <c r="N186" s="6"/>
    </row>
    <row r="187" spans="1:14" s="8" customFormat="1" x14ac:dyDescent="0.3">
      <c r="A187" s="6"/>
      <c r="B187" s="6"/>
      <c r="C187" s="6"/>
      <c r="D187" s="6"/>
      <c r="E187" s="292"/>
      <c r="F187" s="292"/>
      <c r="G187" s="32"/>
      <c r="H187" s="134"/>
      <c r="J187" s="6"/>
      <c r="K187" s="6"/>
      <c r="L187" s="6"/>
      <c r="M187" s="6"/>
      <c r="N187" s="6"/>
    </row>
    <row r="188" spans="1:14" s="8" customFormat="1" x14ac:dyDescent="0.3">
      <c r="A188" s="6"/>
      <c r="B188" s="6"/>
      <c r="C188" s="6"/>
      <c r="D188" s="6"/>
      <c r="E188" s="292"/>
      <c r="F188" s="292"/>
      <c r="G188" s="32"/>
      <c r="H188" s="134"/>
      <c r="J188" s="6"/>
      <c r="K188" s="6"/>
      <c r="L188" s="6"/>
      <c r="M188" s="6"/>
      <c r="N188" s="6"/>
    </row>
    <row r="189" spans="1:14" s="8" customFormat="1" x14ac:dyDescent="0.3">
      <c r="A189" s="6"/>
      <c r="B189" s="6"/>
      <c r="C189" s="6"/>
      <c r="D189" s="6"/>
      <c r="E189" s="292"/>
      <c r="F189" s="292"/>
      <c r="G189" s="32"/>
      <c r="H189" s="134"/>
      <c r="J189" s="6"/>
      <c r="K189" s="6"/>
      <c r="L189" s="6"/>
      <c r="M189" s="6"/>
      <c r="N189" s="6"/>
    </row>
    <row r="190" spans="1:14" s="8" customFormat="1" x14ac:dyDescent="0.3">
      <c r="A190" s="6"/>
      <c r="B190" s="6"/>
      <c r="C190" s="6"/>
      <c r="D190" s="6"/>
      <c r="E190" s="292"/>
      <c r="F190" s="292"/>
      <c r="G190" s="32"/>
      <c r="H190" s="134"/>
      <c r="J190" s="6"/>
      <c r="K190" s="6"/>
      <c r="L190" s="6"/>
      <c r="M190" s="6"/>
      <c r="N190" s="6"/>
    </row>
    <row r="191" spans="1:14" s="8" customFormat="1" x14ac:dyDescent="0.3">
      <c r="A191" s="6"/>
      <c r="B191" s="6"/>
      <c r="C191" s="6"/>
      <c r="D191" s="6"/>
      <c r="E191" s="292"/>
      <c r="F191" s="292"/>
      <c r="G191" s="32"/>
      <c r="H191" s="134"/>
      <c r="J191" s="6"/>
      <c r="K191" s="6"/>
      <c r="L191" s="6"/>
      <c r="M191" s="6"/>
      <c r="N191" s="6"/>
    </row>
    <row r="192" spans="1:14" s="8" customFormat="1" x14ac:dyDescent="0.3">
      <c r="A192" s="6"/>
      <c r="B192" s="6"/>
      <c r="C192" s="6"/>
      <c r="D192" s="6"/>
      <c r="E192" s="292"/>
      <c r="F192" s="292"/>
      <c r="G192" s="32"/>
      <c r="H192" s="134"/>
      <c r="J192" s="6"/>
      <c r="K192" s="6"/>
      <c r="L192" s="6"/>
      <c r="M192" s="6"/>
      <c r="N192" s="6"/>
    </row>
    <row r="193" spans="1:14" s="8" customFormat="1" x14ac:dyDescent="0.3">
      <c r="A193" s="6"/>
      <c r="B193" s="6"/>
      <c r="C193" s="6"/>
      <c r="D193" s="6"/>
      <c r="E193" s="292"/>
      <c r="F193" s="292"/>
      <c r="G193" s="32"/>
      <c r="H193" s="134"/>
      <c r="J193" s="6"/>
      <c r="K193" s="6"/>
      <c r="L193" s="6"/>
      <c r="M193" s="6"/>
      <c r="N193" s="6"/>
    </row>
    <row r="194" spans="1:14" s="8" customFormat="1" x14ac:dyDescent="0.3">
      <c r="A194" s="6"/>
      <c r="B194" s="6"/>
      <c r="C194" s="6"/>
      <c r="D194" s="6"/>
      <c r="E194" s="292"/>
      <c r="F194" s="292"/>
      <c r="G194" s="32"/>
      <c r="H194" s="134"/>
      <c r="J194" s="6"/>
      <c r="K194" s="6"/>
      <c r="L194" s="6"/>
      <c r="M194" s="6"/>
      <c r="N194" s="6"/>
    </row>
    <row r="195" spans="1:14" s="8" customFormat="1" x14ac:dyDescent="0.3">
      <c r="A195" s="6"/>
      <c r="B195" s="6"/>
      <c r="C195" s="6"/>
      <c r="D195" s="6"/>
      <c r="E195" s="292"/>
      <c r="F195" s="292"/>
      <c r="G195" s="32"/>
      <c r="H195" s="134"/>
      <c r="J195" s="6"/>
      <c r="K195" s="6"/>
      <c r="L195" s="6"/>
      <c r="M195" s="6"/>
      <c r="N195" s="6"/>
    </row>
    <row r="196" spans="1:14" s="8" customFormat="1" x14ac:dyDescent="0.3">
      <c r="A196" s="6"/>
      <c r="B196" s="6"/>
      <c r="C196" s="6"/>
      <c r="D196" s="6"/>
      <c r="E196" s="292"/>
      <c r="F196" s="292"/>
      <c r="G196" s="32"/>
      <c r="H196" s="134"/>
      <c r="J196" s="6"/>
      <c r="K196" s="6"/>
      <c r="L196" s="6"/>
      <c r="M196" s="6"/>
      <c r="N196" s="6"/>
    </row>
    <row r="197" spans="1:14" s="8" customFormat="1" x14ac:dyDescent="0.3">
      <c r="A197" s="6"/>
      <c r="B197" s="6"/>
      <c r="C197" s="6"/>
      <c r="D197" s="6"/>
      <c r="E197" s="292"/>
      <c r="F197" s="292"/>
      <c r="G197" s="32"/>
      <c r="H197" s="134"/>
      <c r="J197" s="6"/>
      <c r="K197" s="6"/>
      <c r="L197" s="6"/>
      <c r="M197" s="6"/>
      <c r="N197" s="6"/>
    </row>
    <row r="198" spans="1:14" s="8" customFormat="1" x14ac:dyDescent="0.3">
      <c r="A198" s="6"/>
      <c r="B198" s="6"/>
      <c r="C198" s="6"/>
      <c r="D198" s="6"/>
      <c r="E198" s="292"/>
      <c r="F198" s="292"/>
      <c r="G198" s="32"/>
      <c r="H198" s="134"/>
      <c r="J198" s="6"/>
      <c r="K198" s="6"/>
      <c r="L198" s="6"/>
      <c r="M198" s="6"/>
      <c r="N198" s="6"/>
    </row>
    <row r="199" spans="1:14" s="8" customFormat="1" x14ac:dyDescent="0.3">
      <c r="A199" s="6"/>
      <c r="B199" s="6"/>
      <c r="C199" s="6"/>
      <c r="D199" s="6"/>
      <c r="E199" s="292"/>
      <c r="F199" s="292"/>
      <c r="G199" s="32"/>
      <c r="H199" s="134"/>
      <c r="J199" s="6"/>
      <c r="K199" s="6"/>
      <c r="L199" s="6"/>
      <c r="M199" s="6"/>
      <c r="N199" s="6"/>
    </row>
    <row r="200" spans="1:14" s="8" customFormat="1" x14ac:dyDescent="0.3">
      <c r="A200" s="6"/>
      <c r="B200" s="6"/>
      <c r="C200" s="6"/>
      <c r="D200" s="6"/>
      <c r="E200" s="292"/>
      <c r="F200" s="292"/>
      <c r="G200" s="32"/>
      <c r="H200" s="134"/>
      <c r="J200" s="6"/>
      <c r="K200" s="6"/>
      <c r="L200" s="6"/>
      <c r="M200" s="6"/>
      <c r="N200" s="6"/>
    </row>
    <row r="201" spans="1:14" s="8" customFormat="1" x14ac:dyDescent="0.3">
      <c r="A201" s="6"/>
      <c r="B201" s="6"/>
      <c r="C201" s="6"/>
      <c r="D201" s="6"/>
      <c r="E201" s="292"/>
      <c r="F201" s="292"/>
      <c r="G201" s="32"/>
      <c r="H201" s="134"/>
      <c r="J201" s="6"/>
      <c r="K201" s="6"/>
      <c r="L201" s="6"/>
      <c r="M201" s="6"/>
      <c r="N201" s="6"/>
    </row>
    <row r="202" spans="1:14" s="8" customFormat="1" x14ac:dyDescent="0.3">
      <c r="A202" s="6"/>
      <c r="B202" s="6"/>
      <c r="C202" s="6"/>
      <c r="D202" s="6"/>
      <c r="E202" s="292"/>
      <c r="F202" s="292"/>
      <c r="G202" s="32"/>
      <c r="H202" s="134"/>
      <c r="J202" s="6"/>
      <c r="K202" s="6"/>
      <c r="L202" s="6"/>
      <c r="M202" s="6"/>
      <c r="N202" s="6"/>
    </row>
    <row r="203" spans="1:14" s="8" customFormat="1" x14ac:dyDescent="0.3">
      <c r="A203" s="6"/>
      <c r="B203" s="6"/>
      <c r="C203" s="6"/>
      <c r="D203" s="6"/>
      <c r="E203" s="292"/>
      <c r="F203" s="292"/>
      <c r="G203" s="32"/>
      <c r="H203" s="134"/>
      <c r="J203" s="6"/>
      <c r="K203" s="6"/>
      <c r="L203" s="6"/>
      <c r="M203" s="6"/>
      <c r="N203" s="6"/>
    </row>
    <row r="204" spans="1:14" s="8" customFormat="1" x14ac:dyDescent="0.3">
      <c r="A204" s="6"/>
      <c r="B204" s="6"/>
      <c r="C204" s="6"/>
      <c r="D204" s="6"/>
      <c r="E204" s="292"/>
      <c r="F204" s="292"/>
      <c r="G204" s="32"/>
      <c r="H204" s="134"/>
      <c r="J204" s="6"/>
      <c r="K204" s="6"/>
      <c r="L204" s="6"/>
      <c r="M204" s="6"/>
      <c r="N204" s="6"/>
    </row>
    <row r="205" spans="1:14" s="8" customFormat="1" x14ac:dyDescent="0.3">
      <c r="A205" s="6"/>
      <c r="B205" s="6"/>
      <c r="C205" s="6"/>
      <c r="D205" s="6"/>
      <c r="E205" s="292"/>
      <c r="F205" s="292"/>
      <c r="G205" s="32"/>
      <c r="H205" s="134"/>
      <c r="J205" s="6"/>
      <c r="K205" s="6"/>
      <c r="L205" s="6"/>
      <c r="M205" s="6"/>
      <c r="N205" s="6"/>
    </row>
    <row r="206" spans="1:14" s="8" customFormat="1" x14ac:dyDescent="0.3">
      <c r="A206" s="6"/>
      <c r="B206" s="6"/>
      <c r="C206" s="6"/>
      <c r="D206" s="6"/>
      <c r="E206" s="292"/>
      <c r="F206" s="292"/>
      <c r="G206" s="32"/>
      <c r="H206" s="134"/>
      <c r="J206" s="6"/>
      <c r="K206" s="6"/>
      <c r="L206" s="6"/>
      <c r="M206" s="6"/>
      <c r="N206" s="6"/>
    </row>
    <row r="207" spans="1:14" s="8" customFormat="1" x14ac:dyDescent="0.3">
      <c r="A207" s="6"/>
      <c r="B207" s="6"/>
      <c r="C207" s="6"/>
      <c r="D207" s="6"/>
      <c r="E207" s="292"/>
      <c r="F207" s="292"/>
      <c r="G207" s="32"/>
      <c r="H207" s="134"/>
      <c r="J207" s="6"/>
      <c r="K207" s="6"/>
      <c r="L207" s="6"/>
      <c r="M207" s="6"/>
      <c r="N207" s="6"/>
    </row>
    <row r="208" spans="1:14" s="8" customFormat="1" x14ac:dyDescent="0.3">
      <c r="A208" s="6"/>
      <c r="B208" s="6"/>
      <c r="C208" s="6"/>
      <c r="D208" s="6"/>
      <c r="E208" s="292"/>
      <c r="F208" s="292"/>
      <c r="G208" s="32"/>
      <c r="H208" s="134"/>
      <c r="J208" s="6"/>
      <c r="K208" s="6"/>
      <c r="L208" s="6"/>
      <c r="M208" s="6"/>
      <c r="N208" s="6"/>
    </row>
    <row r="209" spans="1:14" s="8" customFormat="1" x14ac:dyDescent="0.3">
      <c r="A209" s="6"/>
      <c r="B209" s="6"/>
      <c r="C209" s="6"/>
      <c r="D209" s="6"/>
      <c r="E209" s="292"/>
      <c r="F209" s="292"/>
      <c r="G209" s="32"/>
      <c r="H209" s="134"/>
      <c r="J209" s="6"/>
      <c r="K209" s="6"/>
      <c r="L209" s="6"/>
      <c r="M209" s="6"/>
      <c r="N209" s="6"/>
    </row>
    <row r="210" spans="1:14" s="8" customFormat="1" x14ac:dyDescent="0.3">
      <c r="A210" s="6"/>
      <c r="B210" s="6"/>
      <c r="C210" s="6"/>
      <c r="D210" s="6"/>
      <c r="E210" s="292"/>
      <c r="F210" s="292"/>
      <c r="G210" s="32"/>
      <c r="H210" s="134"/>
      <c r="J210" s="6"/>
      <c r="K210" s="6"/>
      <c r="L210" s="6"/>
      <c r="M210" s="6"/>
      <c r="N210" s="6"/>
    </row>
    <row r="211" spans="1:14" s="8" customFormat="1" x14ac:dyDescent="0.3">
      <c r="A211" s="6"/>
      <c r="B211" s="6"/>
      <c r="C211" s="6"/>
      <c r="D211" s="6"/>
      <c r="E211" s="292"/>
      <c r="F211" s="292"/>
      <c r="G211" s="32"/>
      <c r="H211" s="134"/>
      <c r="J211" s="6"/>
      <c r="K211" s="6"/>
      <c r="L211" s="6"/>
      <c r="M211" s="6"/>
      <c r="N211" s="6"/>
    </row>
    <row r="212" spans="1:14" s="8" customFormat="1" x14ac:dyDescent="0.3">
      <c r="A212" s="6"/>
      <c r="B212" s="6"/>
      <c r="C212" s="6"/>
      <c r="D212" s="6"/>
      <c r="E212" s="292"/>
      <c r="F212" s="292"/>
      <c r="G212" s="32"/>
      <c r="H212" s="134"/>
      <c r="J212" s="6"/>
      <c r="K212" s="6"/>
      <c r="L212" s="6"/>
      <c r="M212" s="6"/>
      <c r="N212" s="6"/>
    </row>
    <row r="213" spans="1:14" s="8" customFormat="1" x14ac:dyDescent="0.3">
      <c r="A213" s="6"/>
      <c r="B213" s="6"/>
      <c r="C213" s="6"/>
      <c r="D213" s="6"/>
      <c r="E213" s="292"/>
      <c r="F213" s="292"/>
      <c r="G213" s="32"/>
      <c r="H213" s="134"/>
      <c r="J213" s="6"/>
      <c r="K213" s="6"/>
      <c r="L213" s="6"/>
      <c r="M213" s="6"/>
      <c r="N213" s="6"/>
    </row>
    <row r="214" spans="1:14" s="8" customFormat="1" x14ac:dyDescent="0.3">
      <c r="A214" s="6"/>
      <c r="B214" s="6"/>
      <c r="C214" s="6"/>
      <c r="D214" s="6"/>
      <c r="E214" s="292"/>
      <c r="F214" s="292"/>
      <c r="G214" s="32"/>
      <c r="H214" s="32"/>
      <c r="J214" s="6"/>
      <c r="K214" s="6"/>
      <c r="L214" s="6"/>
      <c r="M214" s="6"/>
      <c r="N214" s="6"/>
    </row>
    <row r="215" spans="1:14" s="8" customFormat="1" x14ac:dyDescent="0.3">
      <c r="A215" s="6"/>
      <c r="B215" s="6"/>
      <c r="C215" s="6"/>
      <c r="D215" s="6"/>
      <c r="E215" s="292"/>
      <c r="F215" s="292"/>
      <c r="G215" s="32"/>
      <c r="H215" s="32"/>
      <c r="J215" s="6"/>
      <c r="K215" s="6"/>
      <c r="L215" s="6"/>
      <c r="M215" s="6"/>
      <c r="N215" s="6"/>
    </row>
    <row r="216" spans="1:14" s="8" customFormat="1" x14ac:dyDescent="0.3">
      <c r="A216" s="6"/>
      <c r="B216" s="6"/>
      <c r="C216" s="6"/>
      <c r="D216" s="6"/>
      <c r="E216" s="292"/>
      <c r="F216" s="292"/>
      <c r="G216" s="32"/>
      <c r="H216" s="32"/>
      <c r="J216" s="6"/>
      <c r="K216" s="6"/>
      <c r="L216" s="6"/>
      <c r="M216" s="6"/>
      <c r="N216" s="6"/>
    </row>
    <row r="217" spans="1:14" s="8" customFormat="1" x14ac:dyDescent="0.3">
      <c r="A217" s="6"/>
      <c r="B217" s="6"/>
      <c r="C217" s="6"/>
      <c r="D217" s="6"/>
      <c r="E217" s="292"/>
      <c r="F217" s="292"/>
      <c r="G217" s="32"/>
      <c r="H217" s="32"/>
      <c r="J217" s="6"/>
      <c r="K217" s="6"/>
      <c r="L217" s="6"/>
      <c r="M217" s="6"/>
      <c r="N217" s="6"/>
    </row>
    <row r="218" spans="1:14" s="8" customFormat="1" x14ac:dyDescent="0.3">
      <c r="A218" s="6"/>
      <c r="B218" s="6"/>
      <c r="C218" s="6"/>
      <c r="D218" s="6"/>
      <c r="E218" s="292"/>
      <c r="F218" s="292"/>
      <c r="G218" s="32"/>
      <c r="H218" s="32"/>
      <c r="J218" s="6"/>
      <c r="K218" s="6"/>
      <c r="L218" s="6"/>
      <c r="M218" s="6"/>
      <c r="N218" s="6"/>
    </row>
    <row r="219" spans="1:14" s="8" customFormat="1" x14ac:dyDescent="0.3">
      <c r="A219" s="6"/>
      <c r="B219" s="6"/>
      <c r="C219" s="6"/>
      <c r="D219" s="6"/>
      <c r="E219" s="292"/>
      <c r="F219" s="292"/>
      <c r="G219" s="32"/>
      <c r="H219" s="32"/>
      <c r="J219" s="6"/>
      <c r="K219" s="6"/>
      <c r="L219" s="6"/>
      <c r="M219" s="6"/>
      <c r="N219" s="6"/>
    </row>
    <row r="220" spans="1:14" s="8" customFormat="1" x14ac:dyDescent="0.3">
      <c r="A220" s="6"/>
      <c r="B220" s="6"/>
      <c r="C220" s="6"/>
      <c r="D220" s="6"/>
      <c r="E220" s="292"/>
      <c r="F220" s="292"/>
      <c r="G220" s="32"/>
      <c r="H220" s="32"/>
      <c r="J220" s="6"/>
      <c r="K220" s="6"/>
      <c r="L220" s="6"/>
      <c r="M220" s="6"/>
      <c r="N220" s="6"/>
    </row>
    <row r="221" spans="1:14" s="8" customFormat="1" x14ac:dyDescent="0.3">
      <c r="A221" s="6"/>
      <c r="B221" s="6"/>
      <c r="C221" s="6"/>
      <c r="D221" s="6"/>
      <c r="E221" s="292"/>
      <c r="F221" s="292"/>
      <c r="G221" s="32"/>
      <c r="H221" s="32"/>
      <c r="J221" s="6"/>
      <c r="K221" s="6"/>
      <c r="L221" s="6"/>
      <c r="M221" s="6"/>
      <c r="N221" s="6"/>
    </row>
    <row r="222" spans="1:14" s="8" customFormat="1" x14ac:dyDescent="0.3">
      <c r="A222" s="6"/>
      <c r="B222" s="6"/>
      <c r="C222" s="6"/>
      <c r="D222" s="6"/>
      <c r="E222" s="292"/>
      <c r="F222" s="292"/>
      <c r="G222" s="32"/>
      <c r="H222" s="32"/>
      <c r="J222" s="6"/>
      <c r="K222" s="6"/>
      <c r="L222" s="6"/>
      <c r="M222" s="6"/>
      <c r="N222" s="6"/>
    </row>
    <row r="223" spans="1:14" s="8" customFormat="1" x14ac:dyDescent="0.3">
      <c r="A223" s="6"/>
      <c r="B223" s="6"/>
      <c r="C223" s="6"/>
      <c r="D223" s="6"/>
      <c r="E223" s="292"/>
      <c r="F223" s="292"/>
      <c r="G223" s="32"/>
      <c r="H223" s="32"/>
      <c r="J223" s="6"/>
      <c r="K223" s="6"/>
      <c r="L223" s="6"/>
      <c r="M223" s="6"/>
      <c r="N223" s="6"/>
    </row>
    <row r="224" spans="1:14" s="8" customFormat="1" x14ac:dyDescent="0.3">
      <c r="A224" s="6"/>
      <c r="B224" s="6"/>
      <c r="C224" s="6"/>
      <c r="D224" s="6"/>
      <c r="E224" s="292"/>
      <c r="F224" s="292"/>
      <c r="G224" s="32"/>
      <c r="H224" s="32"/>
      <c r="J224" s="6"/>
      <c r="K224" s="6"/>
      <c r="L224" s="6"/>
      <c r="M224" s="6"/>
      <c r="N224" s="6"/>
    </row>
    <row r="225" spans="1:14" s="8" customFormat="1" x14ac:dyDescent="0.3">
      <c r="A225" s="6"/>
      <c r="B225" s="6"/>
      <c r="C225" s="6"/>
      <c r="D225" s="6"/>
      <c r="E225" s="292"/>
      <c r="F225" s="292"/>
      <c r="G225" s="32"/>
      <c r="H225" s="32"/>
      <c r="J225" s="6"/>
      <c r="K225" s="6"/>
      <c r="L225" s="6"/>
      <c r="M225" s="6"/>
      <c r="N225" s="6"/>
    </row>
    <row r="226" spans="1:14" s="8" customFormat="1" x14ac:dyDescent="0.3">
      <c r="A226" s="6"/>
      <c r="B226" s="6"/>
      <c r="C226" s="6"/>
      <c r="D226" s="6"/>
      <c r="E226" s="292"/>
      <c r="F226" s="292"/>
      <c r="G226" s="32"/>
      <c r="H226" s="32"/>
      <c r="J226" s="6"/>
      <c r="K226" s="6"/>
      <c r="L226" s="6"/>
      <c r="M226" s="6"/>
      <c r="N226" s="6"/>
    </row>
    <row r="227" spans="1:14" s="8" customFormat="1" x14ac:dyDescent="0.3">
      <c r="A227" s="6"/>
      <c r="B227" s="6"/>
      <c r="C227" s="6"/>
      <c r="D227" s="6"/>
      <c r="E227" s="292"/>
      <c r="F227" s="292"/>
      <c r="G227" s="32"/>
      <c r="H227" s="32"/>
      <c r="J227" s="6"/>
      <c r="K227" s="6"/>
      <c r="L227" s="6"/>
      <c r="M227" s="6"/>
      <c r="N227" s="6"/>
    </row>
    <row r="228" spans="1:14" s="8" customFormat="1" x14ac:dyDescent="0.3">
      <c r="A228" s="6"/>
      <c r="B228" s="6"/>
      <c r="C228" s="6"/>
      <c r="D228" s="6"/>
      <c r="E228" s="292"/>
      <c r="F228" s="292"/>
      <c r="G228" s="32"/>
      <c r="H228" s="32"/>
      <c r="J228" s="6"/>
      <c r="K228" s="6"/>
      <c r="L228" s="6"/>
      <c r="M228" s="6"/>
      <c r="N228" s="6"/>
    </row>
    <row r="229" spans="1:14" s="8" customFormat="1" x14ac:dyDescent="0.3">
      <c r="A229" s="6"/>
      <c r="B229" s="6"/>
      <c r="C229" s="6"/>
      <c r="D229" s="6"/>
      <c r="E229" s="292"/>
      <c r="F229" s="292"/>
      <c r="G229" s="32"/>
      <c r="H229" s="32"/>
      <c r="J229" s="6"/>
      <c r="K229" s="6"/>
      <c r="L229" s="6"/>
      <c r="M229" s="6"/>
      <c r="N229" s="6"/>
    </row>
    <row r="230" spans="1:14" s="8" customFormat="1" x14ac:dyDescent="0.3">
      <c r="A230" s="6"/>
      <c r="B230" s="6"/>
      <c r="C230" s="6"/>
      <c r="D230" s="6"/>
      <c r="E230" s="292"/>
      <c r="F230" s="292"/>
      <c r="G230" s="32"/>
      <c r="H230" s="32"/>
      <c r="J230" s="6"/>
      <c r="K230" s="6"/>
      <c r="L230" s="6"/>
      <c r="M230" s="6"/>
      <c r="N230" s="6"/>
    </row>
    <row r="231" spans="1:14" s="8" customFormat="1" x14ac:dyDescent="0.3">
      <c r="A231" s="6"/>
      <c r="B231" s="6"/>
      <c r="C231" s="6"/>
      <c r="D231" s="6"/>
      <c r="E231" s="292"/>
      <c r="F231" s="292"/>
      <c r="G231" s="32"/>
      <c r="H231" s="32"/>
      <c r="J231" s="6"/>
      <c r="K231" s="6"/>
      <c r="L231" s="6"/>
      <c r="M231" s="6"/>
      <c r="N231" s="6"/>
    </row>
    <row r="232" spans="1:14" s="8" customFormat="1" x14ac:dyDescent="0.3">
      <c r="A232" s="6"/>
      <c r="B232" s="6"/>
      <c r="C232" s="6"/>
      <c r="D232" s="6"/>
      <c r="E232" s="292"/>
      <c r="F232" s="292"/>
      <c r="G232" s="32"/>
      <c r="H232" s="32"/>
      <c r="J232" s="6"/>
      <c r="K232" s="6"/>
      <c r="L232" s="6"/>
      <c r="M232" s="6"/>
      <c r="N232" s="6"/>
    </row>
    <row r="233" spans="1:14" s="8" customFormat="1" x14ac:dyDescent="0.3">
      <c r="A233" s="6"/>
      <c r="B233" s="6"/>
      <c r="C233" s="6"/>
      <c r="D233" s="6"/>
      <c r="E233" s="292"/>
      <c r="F233" s="292"/>
      <c r="G233" s="32"/>
      <c r="H233" s="32"/>
      <c r="J233" s="6"/>
      <c r="K233" s="6"/>
      <c r="L233" s="6"/>
      <c r="M233" s="6"/>
      <c r="N233" s="6"/>
    </row>
    <row r="234" spans="1:14" s="8" customFormat="1" x14ac:dyDescent="0.3">
      <c r="A234" s="6"/>
      <c r="B234" s="6"/>
      <c r="C234" s="6"/>
      <c r="D234" s="6"/>
      <c r="E234" s="292"/>
      <c r="F234" s="292"/>
      <c r="G234" s="32"/>
      <c r="H234" s="32"/>
      <c r="J234" s="6"/>
      <c r="K234" s="6"/>
      <c r="L234" s="6"/>
      <c r="M234" s="6"/>
      <c r="N234" s="6"/>
    </row>
    <row r="235" spans="1:14" s="8" customFormat="1" x14ac:dyDescent="0.3">
      <c r="A235" s="6"/>
      <c r="B235" s="6"/>
      <c r="C235" s="6"/>
      <c r="D235" s="6"/>
      <c r="E235" s="292"/>
      <c r="F235" s="292"/>
      <c r="G235" s="32"/>
      <c r="H235" s="32"/>
      <c r="J235" s="6"/>
      <c r="K235" s="6"/>
      <c r="L235" s="6"/>
      <c r="M235" s="6"/>
      <c r="N235" s="6"/>
    </row>
    <row r="236" spans="1:14" s="8" customFormat="1" x14ac:dyDescent="0.3">
      <c r="A236" s="6"/>
      <c r="B236" s="6"/>
      <c r="C236" s="6"/>
      <c r="D236" s="6"/>
      <c r="E236" s="292"/>
      <c r="F236" s="292"/>
      <c r="G236" s="32"/>
      <c r="H236" s="32"/>
      <c r="J236" s="6"/>
      <c r="K236" s="6"/>
      <c r="L236" s="6"/>
      <c r="M236" s="6"/>
      <c r="N236" s="6"/>
    </row>
    <row r="237" spans="1:14" s="8" customFormat="1" x14ac:dyDescent="0.3">
      <c r="A237" s="6"/>
      <c r="B237" s="6"/>
      <c r="C237" s="6"/>
      <c r="D237" s="6"/>
      <c r="E237" s="292"/>
      <c r="F237" s="292"/>
      <c r="G237" s="32"/>
      <c r="H237" s="32"/>
      <c r="J237" s="6"/>
      <c r="K237" s="6"/>
      <c r="L237" s="6"/>
      <c r="M237" s="6"/>
      <c r="N237" s="6"/>
    </row>
    <row r="238" spans="1:14" s="8" customFormat="1" x14ac:dyDescent="0.3">
      <c r="A238" s="6"/>
      <c r="B238" s="6"/>
      <c r="C238" s="6"/>
      <c r="D238" s="6"/>
      <c r="E238" s="292"/>
      <c r="F238" s="292"/>
      <c r="G238" s="32"/>
      <c r="H238" s="32"/>
      <c r="J238" s="6"/>
      <c r="K238" s="6"/>
      <c r="L238" s="6"/>
      <c r="M238" s="6"/>
      <c r="N238" s="6"/>
    </row>
    <row r="239" spans="1:14" s="8" customFormat="1" x14ac:dyDescent="0.3">
      <c r="A239" s="6"/>
      <c r="B239" s="6"/>
      <c r="C239" s="6"/>
      <c r="D239" s="6"/>
      <c r="E239" s="292"/>
      <c r="F239" s="292"/>
      <c r="G239" s="32"/>
      <c r="H239" s="32"/>
      <c r="J239" s="6"/>
      <c r="K239" s="6"/>
      <c r="L239" s="6"/>
      <c r="M239" s="6"/>
      <c r="N239" s="6"/>
    </row>
    <row r="240" spans="1:14" s="8" customFormat="1" x14ac:dyDescent="0.3">
      <c r="A240" s="6"/>
      <c r="B240" s="6"/>
      <c r="C240" s="6"/>
      <c r="D240" s="6"/>
      <c r="E240" s="292"/>
      <c r="F240" s="292"/>
      <c r="G240" s="32"/>
      <c r="H240" s="32"/>
      <c r="J240" s="6"/>
      <c r="K240" s="6"/>
      <c r="L240" s="6"/>
      <c r="M240" s="6"/>
      <c r="N240" s="6"/>
    </row>
    <row r="241" spans="1:14" s="8" customFormat="1" x14ac:dyDescent="0.3">
      <c r="A241" s="6"/>
      <c r="B241" s="6"/>
      <c r="C241" s="6"/>
      <c r="D241" s="6"/>
      <c r="E241" s="292"/>
      <c r="F241" s="292"/>
      <c r="G241" s="32"/>
      <c r="H241" s="32"/>
      <c r="J241" s="6"/>
      <c r="K241" s="6"/>
      <c r="L241" s="6"/>
      <c r="M241" s="6"/>
      <c r="N241" s="6"/>
    </row>
    <row r="242" spans="1:14" s="8" customFormat="1" x14ac:dyDescent="0.3">
      <c r="A242" s="6"/>
      <c r="B242" s="6"/>
      <c r="C242" s="6"/>
      <c r="D242" s="6"/>
      <c r="E242" s="292"/>
      <c r="F242" s="292"/>
      <c r="G242" s="32"/>
      <c r="H242" s="32"/>
      <c r="J242" s="6"/>
      <c r="K242" s="6"/>
      <c r="L242" s="6"/>
      <c r="M242" s="6"/>
      <c r="N242" s="6"/>
    </row>
    <row r="243" spans="1:14" s="8" customFormat="1" x14ac:dyDescent="0.3">
      <c r="A243" s="6"/>
      <c r="B243" s="6"/>
      <c r="C243" s="6"/>
      <c r="D243" s="6"/>
      <c r="E243" s="292"/>
      <c r="F243" s="292"/>
      <c r="G243" s="32"/>
      <c r="H243" s="32"/>
      <c r="J243" s="6"/>
      <c r="K243" s="6"/>
      <c r="L243" s="6"/>
      <c r="M243" s="6"/>
      <c r="N243" s="6"/>
    </row>
    <row r="244" spans="1:14" s="8" customFormat="1" x14ac:dyDescent="0.3">
      <c r="A244" s="6"/>
      <c r="B244" s="6"/>
      <c r="C244" s="6"/>
      <c r="D244" s="6"/>
      <c r="E244" s="292"/>
      <c r="F244" s="292"/>
      <c r="G244" s="32"/>
      <c r="H244" s="32"/>
      <c r="J244" s="6"/>
      <c r="K244" s="6"/>
      <c r="L244" s="6"/>
      <c r="M244" s="6"/>
      <c r="N244" s="6"/>
    </row>
    <row r="245" spans="1:14" s="8" customFormat="1" x14ac:dyDescent="0.3">
      <c r="A245" s="6"/>
      <c r="B245" s="6"/>
      <c r="C245" s="6"/>
      <c r="D245" s="6"/>
      <c r="E245" s="292"/>
      <c r="F245" s="292"/>
      <c r="G245" s="32"/>
      <c r="H245" s="32"/>
      <c r="J245" s="6"/>
      <c r="K245" s="6"/>
      <c r="L245" s="6"/>
      <c r="M245" s="6"/>
      <c r="N245" s="6"/>
    </row>
    <row r="246" spans="1:14" s="8" customFormat="1" x14ac:dyDescent="0.3">
      <c r="A246" s="6"/>
      <c r="B246" s="6"/>
      <c r="C246" s="6"/>
      <c r="D246" s="6"/>
      <c r="E246" s="292"/>
      <c r="F246" s="292"/>
      <c r="G246" s="32"/>
      <c r="H246" s="32"/>
      <c r="J246" s="6"/>
      <c r="K246" s="6"/>
      <c r="L246" s="6"/>
      <c r="M246" s="6"/>
      <c r="N246" s="6"/>
    </row>
    <row r="247" spans="1:14" s="8" customFormat="1" x14ac:dyDescent="0.3">
      <c r="A247" s="6"/>
      <c r="B247" s="6"/>
      <c r="C247" s="6"/>
      <c r="D247" s="6"/>
      <c r="E247" s="292"/>
      <c r="F247" s="292"/>
      <c r="G247" s="32"/>
      <c r="H247" s="32"/>
      <c r="J247" s="6"/>
      <c r="K247" s="6"/>
      <c r="L247" s="6"/>
      <c r="M247" s="6"/>
      <c r="N247" s="6"/>
    </row>
    <row r="248" spans="1:14" s="8" customFormat="1" x14ac:dyDescent="0.3">
      <c r="A248" s="6"/>
      <c r="B248" s="6"/>
      <c r="C248" s="6"/>
      <c r="D248" s="6"/>
      <c r="E248" s="292"/>
      <c r="F248" s="292"/>
      <c r="G248" s="32"/>
      <c r="H248" s="32"/>
      <c r="J248" s="6"/>
      <c r="K248" s="6"/>
      <c r="L248" s="6"/>
      <c r="M248" s="6"/>
      <c r="N248" s="6"/>
    </row>
    <row r="249" spans="1:14" s="8" customFormat="1" x14ac:dyDescent="0.3">
      <c r="A249" s="6"/>
      <c r="B249" s="6"/>
      <c r="C249" s="6"/>
      <c r="D249" s="6"/>
      <c r="E249" s="292"/>
      <c r="F249" s="292"/>
      <c r="G249" s="32"/>
      <c r="H249" s="32"/>
      <c r="J249" s="6"/>
      <c r="K249" s="6"/>
      <c r="L249" s="6"/>
      <c r="M249" s="6"/>
      <c r="N249" s="6"/>
    </row>
    <row r="250" spans="1:14" s="8" customFormat="1" x14ac:dyDescent="0.3">
      <c r="A250" s="6"/>
      <c r="B250" s="6"/>
      <c r="C250" s="6"/>
      <c r="D250" s="6"/>
      <c r="E250" s="292"/>
      <c r="F250" s="292"/>
      <c r="G250" s="32"/>
      <c r="H250" s="32"/>
      <c r="J250" s="6"/>
      <c r="K250" s="6"/>
      <c r="L250" s="6"/>
      <c r="M250" s="6"/>
      <c r="N250" s="6"/>
    </row>
    <row r="251" spans="1:14" s="8" customFormat="1" x14ac:dyDescent="0.3">
      <c r="A251" s="6"/>
      <c r="B251" s="6"/>
      <c r="C251" s="6"/>
      <c r="D251" s="6"/>
      <c r="E251" s="292"/>
      <c r="F251" s="292"/>
      <c r="G251" s="32"/>
      <c r="H251" s="32"/>
      <c r="J251" s="6"/>
      <c r="K251" s="6"/>
      <c r="L251" s="6"/>
      <c r="M251" s="6"/>
      <c r="N251" s="6"/>
    </row>
    <row r="252" spans="1:14" s="8" customFormat="1" x14ac:dyDescent="0.3">
      <c r="A252" s="6"/>
      <c r="B252" s="6"/>
      <c r="C252" s="6"/>
      <c r="D252" s="6"/>
      <c r="E252" s="292"/>
      <c r="F252" s="292"/>
      <c r="G252" s="32"/>
      <c r="H252" s="32"/>
      <c r="J252" s="6"/>
      <c r="K252" s="6"/>
      <c r="L252" s="6"/>
      <c r="M252" s="6"/>
      <c r="N252" s="6"/>
    </row>
    <row r="253" spans="1:14" s="8" customFormat="1" x14ac:dyDescent="0.3">
      <c r="A253" s="6"/>
      <c r="B253" s="6"/>
      <c r="C253" s="6"/>
      <c r="D253" s="6"/>
      <c r="E253" s="292"/>
      <c r="F253" s="292"/>
      <c r="G253" s="32"/>
      <c r="H253" s="32"/>
      <c r="J253" s="6"/>
      <c r="K253" s="6"/>
      <c r="L253" s="6"/>
      <c r="M253" s="6"/>
      <c r="N253" s="6"/>
    </row>
    <row r="254" spans="1:14" s="8" customFormat="1" x14ac:dyDescent="0.3">
      <c r="A254" s="6"/>
      <c r="B254" s="6"/>
      <c r="C254" s="6"/>
      <c r="D254" s="6"/>
      <c r="E254" s="292"/>
      <c r="F254" s="292"/>
      <c r="G254" s="32"/>
      <c r="H254" s="32"/>
      <c r="J254" s="6"/>
      <c r="K254" s="6"/>
      <c r="L254" s="6"/>
      <c r="M254" s="6"/>
      <c r="N254" s="6"/>
    </row>
    <row r="255" spans="1:14" s="8" customFormat="1" x14ac:dyDescent="0.3">
      <c r="A255" s="6"/>
      <c r="B255" s="6"/>
      <c r="C255" s="6"/>
      <c r="D255" s="6"/>
      <c r="E255" s="292"/>
      <c r="F255" s="292"/>
      <c r="G255" s="32"/>
      <c r="H255" s="32"/>
      <c r="J255" s="6"/>
      <c r="K255" s="6"/>
      <c r="L255" s="6"/>
      <c r="M255" s="6"/>
      <c r="N255" s="6"/>
    </row>
    <row r="256" spans="1:14" s="8" customFormat="1" x14ac:dyDescent="0.3">
      <c r="A256" s="6"/>
      <c r="B256" s="6"/>
      <c r="C256" s="6"/>
      <c r="D256" s="6"/>
      <c r="E256" s="292"/>
      <c r="F256" s="292"/>
      <c r="G256" s="32"/>
      <c r="H256" s="32"/>
      <c r="J256" s="6"/>
      <c r="K256" s="6"/>
      <c r="L256" s="6"/>
      <c r="M256" s="6"/>
      <c r="N256" s="6"/>
    </row>
    <row r="257" spans="1:14" s="8" customFormat="1" x14ac:dyDescent="0.3">
      <c r="A257" s="6"/>
      <c r="B257" s="6"/>
      <c r="C257" s="6"/>
      <c r="D257" s="6"/>
      <c r="E257" s="292"/>
      <c r="F257" s="292"/>
      <c r="G257" s="32"/>
      <c r="H257" s="32"/>
      <c r="J257" s="6"/>
      <c r="K257" s="6"/>
      <c r="L257" s="6"/>
      <c r="M257" s="6"/>
      <c r="N257" s="6"/>
    </row>
    <row r="258" spans="1:14" s="8" customFormat="1" x14ac:dyDescent="0.3">
      <c r="A258" s="6"/>
      <c r="B258" s="6"/>
      <c r="C258" s="6"/>
      <c r="D258" s="6"/>
      <c r="E258" s="292"/>
      <c r="F258" s="292"/>
      <c r="G258" s="32"/>
      <c r="H258" s="32"/>
      <c r="J258" s="6"/>
      <c r="K258" s="6"/>
      <c r="L258" s="6"/>
      <c r="M258" s="6"/>
      <c r="N258" s="6"/>
    </row>
    <row r="259" spans="1:14" s="8" customFormat="1" x14ac:dyDescent="0.3">
      <c r="A259" s="6"/>
      <c r="B259" s="6"/>
      <c r="C259" s="6"/>
      <c r="D259" s="6"/>
      <c r="E259" s="292"/>
      <c r="F259" s="292"/>
      <c r="G259" s="32"/>
      <c r="H259" s="32"/>
      <c r="J259" s="6"/>
      <c r="K259" s="6"/>
      <c r="L259" s="6"/>
      <c r="M259" s="6"/>
      <c r="N259" s="6"/>
    </row>
    <row r="260" spans="1:14" s="8" customFormat="1" x14ac:dyDescent="0.3">
      <c r="A260" s="6"/>
      <c r="B260" s="6"/>
      <c r="C260" s="6"/>
      <c r="D260" s="6"/>
      <c r="E260" s="292"/>
      <c r="F260" s="292"/>
      <c r="G260" s="32"/>
      <c r="H260" s="32"/>
      <c r="J260" s="6"/>
      <c r="K260" s="6"/>
      <c r="L260" s="6"/>
      <c r="M260" s="6"/>
      <c r="N260" s="6"/>
    </row>
    <row r="261" spans="1:14" s="8" customFormat="1" x14ac:dyDescent="0.3">
      <c r="A261" s="6"/>
      <c r="B261" s="6"/>
      <c r="C261" s="6"/>
      <c r="D261" s="6"/>
      <c r="E261" s="292"/>
      <c r="F261" s="292"/>
      <c r="G261" s="32"/>
      <c r="H261" s="32"/>
      <c r="J261" s="6"/>
      <c r="K261" s="6"/>
      <c r="L261" s="6"/>
      <c r="M261" s="6"/>
      <c r="N261" s="6"/>
    </row>
    <row r="262" spans="1:14" s="8" customFormat="1" x14ac:dyDescent="0.3">
      <c r="A262" s="6"/>
      <c r="B262" s="6"/>
      <c r="C262" s="6"/>
      <c r="D262" s="6"/>
      <c r="E262" s="292"/>
      <c r="F262" s="292"/>
      <c r="G262" s="32"/>
      <c r="H262" s="32"/>
      <c r="J262" s="6"/>
      <c r="K262" s="6"/>
      <c r="L262" s="6"/>
      <c r="M262" s="6"/>
      <c r="N262" s="6"/>
    </row>
    <row r="263" spans="1:14" s="8" customFormat="1" x14ac:dyDescent="0.3">
      <c r="A263" s="6"/>
      <c r="B263" s="6"/>
      <c r="C263" s="6"/>
      <c r="D263" s="6"/>
      <c r="E263" s="292"/>
      <c r="F263" s="292"/>
      <c r="G263" s="32"/>
      <c r="H263" s="32"/>
      <c r="J263" s="6"/>
      <c r="K263" s="6"/>
      <c r="L263" s="6"/>
      <c r="M263" s="6"/>
      <c r="N263" s="6"/>
    </row>
    <row r="264" spans="1:14" s="8" customFormat="1" x14ac:dyDescent="0.3">
      <c r="A264" s="6"/>
      <c r="B264" s="6"/>
      <c r="C264" s="6"/>
      <c r="D264" s="6"/>
      <c r="E264" s="292"/>
      <c r="F264" s="292"/>
      <c r="G264" s="32"/>
      <c r="H264" s="32"/>
      <c r="J264" s="6"/>
      <c r="K264" s="6"/>
      <c r="L264" s="6"/>
      <c r="M264" s="6"/>
      <c r="N264" s="6"/>
    </row>
    <row r="265" spans="1:14" s="8" customFormat="1" x14ac:dyDescent="0.3">
      <c r="A265" s="6"/>
      <c r="B265" s="6"/>
      <c r="C265" s="6"/>
      <c r="D265" s="6"/>
      <c r="E265" s="292"/>
      <c r="F265" s="292"/>
      <c r="G265" s="32"/>
      <c r="H265" s="32"/>
      <c r="J265" s="6"/>
      <c r="K265" s="6"/>
      <c r="L265" s="6"/>
      <c r="M265" s="6"/>
      <c r="N265" s="6"/>
    </row>
    <row r="266" spans="1:14" s="8" customFormat="1" x14ac:dyDescent="0.3">
      <c r="A266" s="6"/>
      <c r="B266" s="6"/>
      <c r="C266" s="6"/>
      <c r="D266" s="6"/>
      <c r="E266" s="292"/>
      <c r="F266" s="292"/>
      <c r="G266" s="32"/>
      <c r="H266" s="32"/>
      <c r="J266" s="6"/>
      <c r="K266" s="6"/>
      <c r="L266" s="6"/>
      <c r="M266" s="6"/>
      <c r="N266" s="6"/>
    </row>
    <row r="267" spans="1:14" s="8" customFormat="1" x14ac:dyDescent="0.3">
      <c r="A267" s="6"/>
      <c r="B267" s="6"/>
      <c r="C267" s="6"/>
      <c r="D267" s="6"/>
      <c r="E267" s="292"/>
      <c r="F267" s="292"/>
      <c r="G267" s="32"/>
      <c r="H267" s="32"/>
      <c r="J267" s="6"/>
      <c r="K267" s="6"/>
      <c r="L267" s="6"/>
      <c r="M267" s="6"/>
      <c r="N267" s="6"/>
    </row>
    <row r="268" spans="1:14" s="8" customFormat="1" x14ac:dyDescent="0.3">
      <c r="A268" s="6"/>
      <c r="B268" s="6"/>
      <c r="C268" s="6"/>
      <c r="D268" s="6"/>
      <c r="E268" s="292"/>
      <c r="F268" s="292"/>
      <c r="G268" s="32"/>
      <c r="H268" s="32"/>
      <c r="J268" s="6"/>
      <c r="K268" s="6"/>
      <c r="L268" s="6"/>
      <c r="M268" s="6"/>
      <c r="N268" s="6"/>
    </row>
    <row r="269" spans="1:14" s="8" customFormat="1" x14ac:dyDescent="0.3">
      <c r="A269" s="6"/>
      <c r="B269" s="6"/>
      <c r="C269" s="6"/>
      <c r="D269" s="6"/>
      <c r="E269" s="292"/>
      <c r="F269" s="292"/>
      <c r="G269" s="32"/>
      <c r="H269" s="32"/>
      <c r="J269" s="6"/>
      <c r="K269" s="6"/>
      <c r="L269" s="6"/>
      <c r="M269" s="6"/>
      <c r="N269" s="6"/>
    </row>
    <row r="270" spans="1:14" s="8" customFormat="1" x14ac:dyDescent="0.3">
      <c r="A270" s="6"/>
      <c r="B270" s="6"/>
      <c r="C270" s="6"/>
      <c r="D270" s="6"/>
      <c r="E270" s="292"/>
      <c r="F270" s="292"/>
      <c r="G270" s="32"/>
      <c r="H270" s="32"/>
      <c r="J270" s="6"/>
      <c r="K270" s="6"/>
      <c r="L270" s="6"/>
      <c r="M270" s="6"/>
      <c r="N270" s="6"/>
    </row>
    <row r="271" spans="1:14" s="8" customFormat="1" x14ac:dyDescent="0.3">
      <c r="A271" s="6"/>
      <c r="B271" s="6"/>
      <c r="C271" s="6"/>
      <c r="D271" s="6"/>
      <c r="E271" s="292"/>
      <c r="F271" s="292"/>
      <c r="G271" s="32"/>
      <c r="H271" s="32"/>
      <c r="J271" s="6"/>
      <c r="K271" s="6"/>
      <c r="L271" s="6"/>
      <c r="M271" s="6"/>
      <c r="N271" s="6"/>
    </row>
    <row r="272" spans="1:14" s="8" customFormat="1" x14ac:dyDescent="0.3">
      <c r="A272" s="6"/>
      <c r="B272" s="6"/>
      <c r="C272" s="6"/>
      <c r="D272" s="6"/>
      <c r="E272" s="292"/>
      <c r="F272" s="292"/>
      <c r="G272" s="32"/>
      <c r="H272" s="32"/>
      <c r="J272" s="6"/>
      <c r="K272" s="6"/>
      <c r="L272" s="6"/>
      <c r="M272" s="6"/>
      <c r="N272" s="6"/>
    </row>
    <row r="273" spans="1:14" s="8" customFormat="1" x14ac:dyDescent="0.3">
      <c r="A273" s="6"/>
      <c r="B273" s="6"/>
      <c r="C273" s="6"/>
      <c r="D273" s="6"/>
      <c r="E273" s="292"/>
      <c r="F273" s="292"/>
      <c r="G273" s="32"/>
      <c r="H273" s="32"/>
      <c r="J273" s="6"/>
      <c r="K273" s="6"/>
      <c r="L273" s="6"/>
      <c r="M273" s="6"/>
      <c r="N273" s="6"/>
    </row>
    <row r="274" spans="1:14" s="8" customFormat="1" x14ac:dyDescent="0.3">
      <c r="A274" s="6"/>
      <c r="B274" s="6"/>
      <c r="C274" s="6"/>
      <c r="D274" s="6"/>
      <c r="E274" s="292"/>
      <c r="F274" s="292"/>
      <c r="G274" s="32"/>
      <c r="H274" s="32"/>
      <c r="J274" s="6"/>
      <c r="K274" s="6"/>
      <c r="L274" s="6"/>
      <c r="M274" s="6"/>
      <c r="N274" s="6"/>
    </row>
    <row r="275" spans="1:14" s="8" customFormat="1" x14ac:dyDescent="0.3">
      <c r="A275" s="6"/>
      <c r="B275" s="6"/>
      <c r="C275" s="6"/>
      <c r="D275" s="6"/>
      <c r="E275" s="292"/>
      <c r="F275" s="292"/>
      <c r="G275" s="32"/>
      <c r="H275" s="32"/>
      <c r="J275" s="6"/>
      <c r="K275" s="6"/>
      <c r="L275" s="6"/>
      <c r="M275" s="6"/>
      <c r="N275" s="6"/>
    </row>
    <row r="276" spans="1:14" s="8" customFormat="1" x14ac:dyDescent="0.3">
      <c r="A276" s="6"/>
      <c r="B276" s="6"/>
      <c r="C276" s="6"/>
      <c r="D276" s="6"/>
      <c r="E276" s="292"/>
      <c r="F276" s="292"/>
      <c r="G276" s="32"/>
      <c r="H276" s="32"/>
      <c r="J276" s="6"/>
      <c r="K276" s="6"/>
      <c r="L276" s="6"/>
      <c r="M276" s="6"/>
      <c r="N276" s="6"/>
    </row>
    <row r="277" spans="1:14" s="8" customFormat="1" x14ac:dyDescent="0.3">
      <c r="A277" s="6"/>
      <c r="B277" s="6"/>
      <c r="C277" s="6"/>
      <c r="D277" s="6"/>
      <c r="E277" s="292"/>
      <c r="F277" s="292"/>
      <c r="G277" s="32"/>
      <c r="H277" s="32"/>
      <c r="J277" s="6"/>
      <c r="K277" s="6"/>
      <c r="L277" s="6"/>
      <c r="M277" s="6"/>
      <c r="N277" s="6"/>
    </row>
    <row r="278" spans="1:14" s="8" customFormat="1" x14ac:dyDescent="0.3">
      <c r="A278" s="6"/>
      <c r="B278" s="6"/>
      <c r="C278" s="6"/>
      <c r="D278" s="6"/>
      <c r="E278" s="292"/>
      <c r="F278" s="292"/>
      <c r="G278" s="32"/>
      <c r="H278" s="32"/>
      <c r="J278" s="6"/>
      <c r="K278" s="6"/>
      <c r="L278" s="6"/>
      <c r="M278" s="6"/>
      <c r="N278" s="6"/>
    </row>
    <row r="279" spans="1:14" s="8" customFormat="1" x14ac:dyDescent="0.3">
      <c r="A279" s="6"/>
      <c r="B279" s="6"/>
      <c r="C279" s="6"/>
      <c r="D279" s="6"/>
      <c r="E279" s="292"/>
      <c r="F279" s="292"/>
      <c r="G279" s="32"/>
      <c r="H279" s="32"/>
      <c r="J279" s="6"/>
      <c r="K279" s="6"/>
      <c r="L279" s="6"/>
      <c r="M279" s="6"/>
      <c r="N279" s="6"/>
    </row>
    <row r="280" spans="1:14" s="8" customFormat="1" x14ac:dyDescent="0.3">
      <c r="A280" s="6"/>
      <c r="B280" s="6"/>
      <c r="C280" s="6"/>
      <c r="D280" s="6"/>
      <c r="E280" s="292"/>
      <c r="F280" s="292"/>
      <c r="G280" s="32"/>
      <c r="H280" s="32"/>
      <c r="J280" s="6"/>
      <c r="K280" s="6"/>
      <c r="L280" s="6"/>
      <c r="M280" s="6"/>
      <c r="N280" s="6"/>
    </row>
    <row r="281" spans="1:14" s="8" customFormat="1" x14ac:dyDescent="0.3">
      <c r="A281" s="6"/>
      <c r="B281" s="6"/>
      <c r="C281" s="6"/>
      <c r="D281" s="6"/>
      <c r="E281" s="292"/>
      <c r="F281" s="292"/>
      <c r="G281" s="32"/>
      <c r="H281" s="32"/>
      <c r="J281" s="6"/>
      <c r="K281" s="6"/>
      <c r="L281" s="6"/>
      <c r="M281" s="6"/>
      <c r="N281" s="6"/>
    </row>
    <row r="282" spans="1:14" s="8" customFormat="1" x14ac:dyDescent="0.3">
      <c r="A282" s="6"/>
      <c r="B282" s="6"/>
      <c r="C282" s="6"/>
      <c r="D282" s="6"/>
      <c r="E282" s="292"/>
      <c r="F282" s="292"/>
      <c r="G282" s="32"/>
      <c r="H282" s="32"/>
      <c r="J282" s="6"/>
      <c r="K282" s="6"/>
      <c r="L282" s="6"/>
      <c r="M282" s="6"/>
      <c r="N282" s="6"/>
    </row>
    <row r="283" spans="1:14" s="8" customFormat="1" x14ac:dyDescent="0.3">
      <c r="A283" s="6"/>
      <c r="B283" s="6"/>
      <c r="C283" s="6"/>
      <c r="D283" s="6"/>
      <c r="E283" s="292"/>
      <c r="F283" s="292"/>
      <c r="G283" s="32"/>
      <c r="H283" s="32"/>
      <c r="J283" s="6"/>
      <c r="K283" s="6"/>
      <c r="L283" s="6"/>
      <c r="M283" s="6"/>
      <c r="N283" s="6"/>
    </row>
    <row r="284" spans="1:14" s="8" customFormat="1" x14ac:dyDescent="0.3">
      <c r="A284" s="6"/>
      <c r="B284" s="6"/>
      <c r="C284" s="6"/>
      <c r="D284" s="6"/>
      <c r="E284" s="292"/>
      <c r="F284" s="292"/>
      <c r="G284" s="32"/>
      <c r="H284" s="32"/>
      <c r="J284" s="6"/>
      <c r="K284" s="6"/>
      <c r="L284" s="6"/>
      <c r="M284" s="6"/>
      <c r="N284" s="6"/>
    </row>
    <row r="285" spans="1:14" s="8" customFormat="1" x14ac:dyDescent="0.3">
      <c r="A285" s="6"/>
      <c r="B285" s="6"/>
      <c r="C285" s="6"/>
      <c r="D285" s="6"/>
      <c r="E285" s="292"/>
      <c r="F285" s="292"/>
      <c r="G285" s="32"/>
      <c r="H285" s="32"/>
      <c r="J285" s="6"/>
      <c r="K285" s="6"/>
      <c r="L285" s="6"/>
      <c r="M285" s="6"/>
      <c r="N285" s="6"/>
    </row>
    <row r="286" spans="1:14" s="8" customFormat="1" x14ac:dyDescent="0.3">
      <c r="A286" s="6"/>
      <c r="B286" s="6"/>
      <c r="C286" s="6"/>
      <c r="D286" s="6"/>
      <c r="E286" s="292"/>
      <c r="F286" s="292"/>
      <c r="G286" s="32"/>
      <c r="H286" s="32"/>
      <c r="J286" s="6"/>
      <c r="K286" s="6"/>
      <c r="L286" s="6"/>
      <c r="M286" s="6"/>
      <c r="N286" s="6"/>
    </row>
    <row r="287" spans="1:14" s="8" customFormat="1" x14ac:dyDescent="0.3">
      <c r="A287" s="6"/>
      <c r="B287" s="6"/>
      <c r="C287" s="6"/>
      <c r="D287" s="6"/>
      <c r="E287" s="292"/>
      <c r="F287" s="292"/>
      <c r="G287" s="32"/>
      <c r="H287" s="32"/>
      <c r="J287" s="6"/>
      <c r="K287" s="6"/>
      <c r="L287" s="6"/>
      <c r="M287" s="6"/>
      <c r="N287" s="6"/>
    </row>
    <row r="288" spans="1:14" s="8" customFormat="1" x14ac:dyDescent="0.3">
      <c r="A288" s="6"/>
      <c r="B288" s="6"/>
      <c r="C288" s="6"/>
      <c r="D288" s="6"/>
      <c r="E288" s="292"/>
      <c r="F288" s="292"/>
      <c r="G288" s="32"/>
      <c r="H288" s="32"/>
      <c r="J288" s="6"/>
      <c r="K288" s="6"/>
      <c r="L288" s="6"/>
      <c r="M288" s="6"/>
      <c r="N288" s="6"/>
    </row>
    <row r="289" spans="1:14" s="8" customFormat="1" x14ac:dyDescent="0.3">
      <c r="A289" s="6"/>
      <c r="B289" s="6"/>
      <c r="C289" s="6"/>
      <c r="D289" s="6"/>
      <c r="E289" s="292"/>
      <c r="F289" s="292"/>
      <c r="G289" s="32"/>
      <c r="H289" s="32"/>
      <c r="J289" s="6"/>
      <c r="K289" s="6"/>
      <c r="L289" s="6"/>
      <c r="M289" s="6"/>
      <c r="N289" s="6"/>
    </row>
    <row r="290" spans="1:14" s="8" customFormat="1" x14ac:dyDescent="0.3">
      <c r="A290" s="6"/>
      <c r="B290" s="6"/>
      <c r="C290" s="6"/>
      <c r="D290" s="6"/>
      <c r="E290" s="292"/>
      <c r="F290" s="292"/>
      <c r="G290" s="32"/>
      <c r="H290" s="32"/>
      <c r="J290" s="6"/>
      <c r="K290" s="6"/>
      <c r="L290" s="6"/>
      <c r="M290" s="6"/>
      <c r="N290" s="6"/>
    </row>
    <row r="291" spans="1:14" s="8" customFormat="1" x14ac:dyDescent="0.3">
      <c r="A291" s="6"/>
      <c r="B291" s="6"/>
      <c r="C291" s="6"/>
      <c r="D291" s="6"/>
      <c r="E291" s="292"/>
      <c r="F291" s="292"/>
      <c r="G291" s="32"/>
      <c r="H291" s="32"/>
      <c r="J291" s="6"/>
      <c r="K291" s="6"/>
      <c r="L291" s="6"/>
      <c r="M291" s="6"/>
      <c r="N291" s="6"/>
    </row>
    <row r="292" spans="1:14" s="8" customFormat="1" x14ac:dyDescent="0.3">
      <c r="A292" s="6"/>
      <c r="B292" s="6"/>
      <c r="C292" s="6"/>
      <c r="D292" s="6"/>
      <c r="E292" s="292"/>
      <c r="F292" s="292"/>
      <c r="G292" s="32"/>
      <c r="H292" s="32"/>
      <c r="J292" s="6"/>
      <c r="K292" s="6"/>
      <c r="L292" s="6"/>
      <c r="M292" s="6"/>
      <c r="N292" s="6"/>
    </row>
    <row r="293" spans="1:14" s="8" customFormat="1" x14ac:dyDescent="0.3">
      <c r="A293" s="6"/>
      <c r="B293" s="6"/>
      <c r="C293" s="6"/>
      <c r="D293" s="6"/>
      <c r="E293" s="292"/>
      <c r="F293" s="292"/>
      <c r="G293" s="32"/>
      <c r="H293" s="32"/>
      <c r="J293" s="6"/>
      <c r="K293" s="6"/>
      <c r="L293" s="6"/>
      <c r="M293" s="6"/>
      <c r="N293" s="6"/>
    </row>
    <row r="294" spans="1:14" s="8" customFormat="1" x14ac:dyDescent="0.3">
      <c r="A294" s="6"/>
      <c r="B294" s="6"/>
      <c r="C294" s="6"/>
      <c r="D294" s="6"/>
      <c r="E294" s="292"/>
      <c r="F294" s="292"/>
      <c r="G294" s="32"/>
      <c r="H294" s="32"/>
      <c r="J294" s="6"/>
      <c r="K294" s="6"/>
      <c r="L294" s="6"/>
      <c r="M294" s="6"/>
      <c r="N294" s="6"/>
    </row>
    <row r="295" spans="1:14" s="8" customFormat="1" x14ac:dyDescent="0.3">
      <c r="A295" s="6"/>
      <c r="B295" s="6"/>
      <c r="C295" s="6"/>
      <c r="D295" s="6"/>
      <c r="E295" s="292"/>
      <c r="F295" s="292"/>
      <c r="G295" s="32"/>
      <c r="H295" s="32"/>
      <c r="J295" s="6"/>
      <c r="K295" s="6"/>
      <c r="L295" s="6"/>
      <c r="M295" s="6"/>
      <c r="N295" s="6"/>
    </row>
    <row r="296" spans="1:14" s="8" customFormat="1" x14ac:dyDescent="0.3">
      <c r="A296" s="6"/>
      <c r="B296" s="6"/>
      <c r="C296" s="6"/>
      <c r="D296" s="6"/>
      <c r="E296" s="292"/>
      <c r="F296" s="292"/>
      <c r="G296" s="32"/>
      <c r="H296" s="32"/>
      <c r="J296" s="6"/>
      <c r="K296" s="6"/>
      <c r="L296" s="6"/>
      <c r="M296" s="6"/>
      <c r="N296" s="6"/>
    </row>
    <row r="297" spans="1:14" s="8" customFormat="1" x14ac:dyDescent="0.3">
      <c r="A297" s="6"/>
      <c r="B297" s="6"/>
      <c r="C297" s="6"/>
      <c r="D297" s="6"/>
      <c r="E297" s="292"/>
      <c r="F297" s="292"/>
      <c r="G297" s="32"/>
      <c r="H297" s="32"/>
      <c r="J297" s="6"/>
      <c r="K297" s="6"/>
      <c r="L297" s="6"/>
      <c r="M297" s="6"/>
      <c r="N297" s="6"/>
    </row>
    <row r="298" spans="1:14" s="8" customFormat="1" x14ac:dyDescent="0.3">
      <c r="A298" s="6"/>
      <c r="B298" s="6"/>
      <c r="C298" s="6"/>
      <c r="D298" s="6"/>
      <c r="E298" s="292"/>
      <c r="F298" s="292"/>
      <c r="G298" s="32"/>
      <c r="H298" s="32"/>
      <c r="J298" s="6"/>
      <c r="K298" s="6"/>
      <c r="L298" s="6"/>
      <c r="M298" s="6"/>
      <c r="N298" s="6"/>
    </row>
    <row r="299" spans="1:14" s="8" customFormat="1" x14ac:dyDescent="0.3">
      <c r="A299" s="6"/>
      <c r="B299" s="6"/>
      <c r="C299" s="6"/>
      <c r="D299" s="6"/>
      <c r="E299" s="292"/>
      <c r="F299" s="292"/>
      <c r="G299" s="32"/>
      <c r="H299" s="32"/>
      <c r="J299" s="6"/>
      <c r="K299" s="6"/>
      <c r="L299" s="6"/>
      <c r="M299" s="6"/>
      <c r="N299" s="6"/>
    </row>
    <row r="300" spans="1:14" s="8" customFormat="1" x14ac:dyDescent="0.3">
      <c r="A300" s="6"/>
      <c r="B300" s="6"/>
      <c r="C300" s="6"/>
      <c r="D300" s="6"/>
      <c r="E300" s="292"/>
      <c r="F300" s="292"/>
      <c r="G300" s="32"/>
      <c r="H300" s="32"/>
      <c r="J300" s="6"/>
      <c r="K300" s="6"/>
      <c r="L300" s="6"/>
      <c r="M300" s="6"/>
      <c r="N300" s="6"/>
    </row>
    <row r="301" spans="1:14" s="8" customFormat="1" x14ac:dyDescent="0.3">
      <c r="A301" s="6"/>
      <c r="B301" s="6"/>
      <c r="C301" s="6"/>
      <c r="D301" s="6"/>
      <c r="E301" s="292"/>
      <c r="F301" s="292"/>
      <c r="G301" s="32"/>
      <c r="H301" s="32"/>
      <c r="J301" s="6"/>
      <c r="K301" s="6"/>
      <c r="L301" s="6"/>
      <c r="M301" s="6"/>
      <c r="N301" s="6"/>
    </row>
    <row r="302" spans="1:14" s="8" customFormat="1" x14ac:dyDescent="0.3">
      <c r="A302" s="6"/>
      <c r="B302" s="6"/>
      <c r="C302" s="6"/>
      <c r="D302" s="6"/>
      <c r="E302" s="292"/>
      <c r="F302" s="292"/>
      <c r="G302" s="32"/>
      <c r="H302" s="32"/>
      <c r="J302" s="6"/>
      <c r="K302" s="6"/>
      <c r="L302" s="6"/>
      <c r="M302" s="6"/>
      <c r="N302" s="6"/>
    </row>
    <row r="303" spans="1:14" s="8" customFormat="1" x14ac:dyDescent="0.3">
      <c r="A303" s="6"/>
      <c r="B303" s="6"/>
      <c r="C303" s="6"/>
      <c r="D303" s="6"/>
      <c r="E303" s="292"/>
      <c r="F303" s="292"/>
      <c r="G303" s="32"/>
      <c r="H303" s="32"/>
      <c r="J303" s="6"/>
      <c r="K303" s="6"/>
      <c r="L303" s="6"/>
      <c r="M303" s="6"/>
      <c r="N303" s="6"/>
    </row>
    <row r="304" spans="1:14" s="8" customFormat="1" x14ac:dyDescent="0.3">
      <c r="A304" s="6"/>
      <c r="B304" s="6"/>
      <c r="C304" s="6"/>
      <c r="D304" s="6"/>
      <c r="E304" s="292"/>
      <c r="F304" s="292"/>
      <c r="G304" s="32"/>
      <c r="H304" s="32"/>
      <c r="J304" s="6"/>
      <c r="K304" s="6"/>
      <c r="L304" s="6"/>
      <c r="M304" s="6"/>
      <c r="N304" s="6"/>
    </row>
    <row r="305" spans="1:14" s="8" customFormat="1" x14ac:dyDescent="0.3">
      <c r="A305" s="6"/>
      <c r="B305" s="6"/>
      <c r="C305" s="6"/>
      <c r="D305" s="6"/>
      <c r="E305" s="292"/>
      <c r="F305" s="292"/>
      <c r="G305" s="32"/>
      <c r="H305" s="32"/>
      <c r="J305" s="6"/>
      <c r="K305" s="6"/>
      <c r="L305" s="6"/>
      <c r="M305" s="6"/>
      <c r="N305" s="6"/>
    </row>
    <row r="306" spans="1:14" s="8" customFormat="1" x14ac:dyDescent="0.3">
      <c r="A306" s="6"/>
      <c r="B306" s="6"/>
      <c r="C306" s="6"/>
      <c r="D306" s="6"/>
      <c r="E306" s="292"/>
      <c r="F306" s="292"/>
      <c r="G306" s="32"/>
      <c r="H306" s="32"/>
      <c r="J306" s="6"/>
      <c r="K306" s="6"/>
      <c r="L306" s="6"/>
      <c r="M306" s="6"/>
      <c r="N306" s="6"/>
    </row>
    <row r="307" spans="1:14" s="8" customFormat="1" x14ac:dyDescent="0.3">
      <c r="A307" s="6"/>
      <c r="B307" s="6"/>
      <c r="C307" s="6"/>
      <c r="D307" s="6"/>
      <c r="E307" s="292"/>
      <c r="F307" s="292"/>
      <c r="G307" s="32"/>
      <c r="H307" s="32"/>
      <c r="J307" s="6"/>
      <c r="K307" s="6"/>
      <c r="L307" s="6"/>
      <c r="M307" s="6"/>
      <c r="N307" s="6"/>
    </row>
    <row r="308" spans="1:14" s="8" customFormat="1" x14ac:dyDescent="0.3">
      <c r="A308" s="6"/>
      <c r="B308" s="6"/>
      <c r="C308" s="6"/>
      <c r="D308" s="6"/>
      <c r="E308" s="292"/>
      <c r="F308" s="292"/>
      <c r="G308" s="32"/>
      <c r="H308" s="32"/>
      <c r="J308" s="6"/>
      <c r="K308" s="6"/>
      <c r="L308" s="6"/>
      <c r="M308" s="6"/>
      <c r="N308" s="6"/>
    </row>
    <row r="309" spans="1:14" s="8" customFormat="1" x14ac:dyDescent="0.3">
      <c r="A309" s="6"/>
      <c r="B309" s="6"/>
      <c r="C309" s="6"/>
      <c r="D309" s="6"/>
      <c r="E309" s="292"/>
      <c r="F309" s="292"/>
      <c r="G309" s="32"/>
      <c r="H309" s="32"/>
      <c r="J309" s="6"/>
      <c r="K309" s="6"/>
      <c r="L309" s="6"/>
      <c r="M309" s="6"/>
      <c r="N309" s="6"/>
    </row>
    <row r="310" spans="1:14" s="8" customFormat="1" x14ac:dyDescent="0.3">
      <c r="A310" s="6"/>
      <c r="B310" s="6"/>
      <c r="C310" s="6"/>
      <c r="D310" s="6"/>
      <c r="E310" s="292"/>
      <c r="F310" s="292"/>
      <c r="G310" s="32"/>
      <c r="H310" s="32"/>
      <c r="J310" s="6"/>
      <c r="K310" s="6"/>
      <c r="L310" s="6"/>
      <c r="M310" s="6"/>
      <c r="N310" s="6"/>
    </row>
    <row r="311" spans="1:14" s="8" customFormat="1" x14ac:dyDescent="0.3">
      <c r="A311" s="6"/>
      <c r="B311" s="6"/>
      <c r="C311" s="6"/>
      <c r="D311" s="6"/>
      <c r="E311" s="292"/>
      <c r="F311" s="292"/>
      <c r="G311" s="32"/>
      <c r="H311" s="32"/>
      <c r="J311" s="6"/>
      <c r="K311" s="6"/>
      <c r="L311" s="6"/>
      <c r="M311" s="6"/>
      <c r="N311" s="6"/>
    </row>
    <row r="312" spans="1:14" s="8" customFormat="1" x14ac:dyDescent="0.3">
      <c r="A312" s="6"/>
      <c r="B312" s="6"/>
      <c r="C312" s="6"/>
      <c r="D312" s="6"/>
      <c r="E312" s="292"/>
      <c r="F312" s="292"/>
      <c r="G312" s="32"/>
      <c r="H312" s="32"/>
      <c r="J312" s="6"/>
      <c r="K312" s="6"/>
      <c r="L312" s="6"/>
      <c r="M312" s="6"/>
      <c r="N312" s="6"/>
    </row>
    <row r="313" spans="1:14" s="8" customFormat="1" x14ac:dyDescent="0.3">
      <c r="A313" s="6"/>
      <c r="B313" s="6"/>
      <c r="C313" s="6"/>
      <c r="D313" s="6"/>
      <c r="E313" s="292"/>
      <c r="F313" s="292"/>
      <c r="G313" s="32"/>
      <c r="H313" s="32"/>
      <c r="J313" s="6"/>
      <c r="K313" s="6"/>
      <c r="L313" s="6"/>
      <c r="M313" s="6"/>
      <c r="N313" s="6"/>
    </row>
    <row r="314" spans="1:14" s="8" customFormat="1" x14ac:dyDescent="0.3">
      <c r="A314" s="6"/>
      <c r="B314" s="6"/>
      <c r="C314" s="6"/>
      <c r="D314" s="6"/>
      <c r="E314" s="292"/>
      <c r="F314" s="292"/>
      <c r="G314" s="32"/>
      <c r="H314" s="32"/>
      <c r="J314" s="6"/>
      <c r="K314" s="6"/>
      <c r="L314" s="6"/>
      <c r="M314" s="6"/>
      <c r="N314" s="6"/>
    </row>
    <row r="315" spans="1:14" s="8" customFormat="1" x14ac:dyDescent="0.3">
      <c r="A315" s="6"/>
      <c r="B315" s="6"/>
      <c r="C315" s="6"/>
      <c r="D315" s="6"/>
      <c r="E315" s="292"/>
      <c r="F315" s="292"/>
      <c r="G315" s="32"/>
      <c r="H315" s="32"/>
      <c r="J315" s="6"/>
      <c r="K315" s="6"/>
      <c r="L315" s="6"/>
      <c r="M315" s="6"/>
      <c r="N315" s="6"/>
    </row>
    <row r="316" spans="1:14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3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3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3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3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3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3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3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3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3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3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3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3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3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3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  <c r="L366" s="6"/>
      <c r="M366" s="6"/>
      <c r="N366" s="6"/>
    </row>
    <row r="367" spans="1:14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  <c r="L367" s="6"/>
      <c r="M367" s="6"/>
      <c r="N367" s="6"/>
    </row>
    <row r="368" spans="1:14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  <c r="L368" s="6"/>
      <c r="M368" s="6"/>
      <c r="N368" s="6"/>
    </row>
    <row r="369" spans="1:14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  <c r="L369" s="6"/>
      <c r="M369" s="6"/>
      <c r="N369" s="6"/>
    </row>
    <row r="370" spans="1:14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  <c r="L370" s="6"/>
      <c r="M370" s="6"/>
      <c r="N370" s="6"/>
    </row>
    <row r="371" spans="1:14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  <c r="L371" s="6"/>
      <c r="M371" s="6"/>
      <c r="N371" s="6"/>
    </row>
    <row r="372" spans="1:14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  <c r="L372" s="6"/>
      <c r="M372" s="6"/>
      <c r="N372" s="6"/>
    </row>
    <row r="373" spans="1:14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  <c r="L373" s="6"/>
      <c r="M373" s="6"/>
      <c r="N373" s="6"/>
    </row>
    <row r="374" spans="1:14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  <c r="L374" s="6"/>
      <c r="M374" s="6"/>
      <c r="N374" s="6"/>
    </row>
    <row r="375" spans="1:14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  <c r="L375" s="6"/>
      <c r="M375" s="6"/>
      <c r="N375" s="6"/>
    </row>
    <row r="376" spans="1:14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  <c r="L376" s="6"/>
      <c r="M376" s="6"/>
      <c r="N376" s="6"/>
    </row>
    <row r="377" spans="1:14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  <c r="L377" s="6"/>
      <c r="M377" s="6"/>
      <c r="N377" s="6"/>
    </row>
    <row r="378" spans="1:14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  <c r="L378" s="6"/>
      <c r="M378" s="6"/>
      <c r="N378" s="6"/>
    </row>
    <row r="379" spans="1:14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  <c r="L379" s="6"/>
      <c r="M379" s="6"/>
      <c r="N379" s="6"/>
    </row>
    <row r="380" spans="1:14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  <c r="L380" s="6"/>
      <c r="M380" s="6"/>
      <c r="N380" s="6"/>
    </row>
    <row r="381" spans="1:14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  <c r="L381" s="6"/>
      <c r="M381" s="6"/>
      <c r="N381" s="6"/>
    </row>
    <row r="382" spans="1:14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  <c r="L382" s="6"/>
      <c r="M382" s="6"/>
      <c r="N382" s="6"/>
    </row>
    <row r="383" spans="1:14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  <c r="L383" s="6"/>
      <c r="M383" s="6"/>
      <c r="N383" s="6"/>
    </row>
    <row r="384" spans="1:14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  <c r="L384" s="6"/>
      <c r="M384" s="6"/>
      <c r="N384" s="6"/>
    </row>
    <row r="385" spans="1:14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  <c r="L385" s="6"/>
      <c r="M385" s="6"/>
      <c r="N385" s="6"/>
    </row>
    <row r="386" spans="1:14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  <c r="L386" s="6"/>
      <c r="M386" s="6"/>
      <c r="N386" s="6"/>
    </row>
    <row r="387" spans="1:14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  <c r="L387" s="6"/>
      <c r="M387" s="6"/>
      <c r="N387" s="6"/>
    </row>
    <row r="388" spans="1:14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  <c r="L388" s="6"/>
      <c r="M388" s="6"/>
      <c r="N388" s="6"/>
    </row>
    <row r="389" spans="1:14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  <c r="L389" s="6"/>
      <c r="M389" s="6"/>
      <c r="N389" s="6"/>
    </row>
    <row r="390" spans="1:14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  <c r="L390" s="6"/>
      <c r="M390" s="6"/>
      <c r="N390" s="6"/>
    </row>
    <row r="391" spans="1:14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  <c r="L391" s="6"/>
      <c r="M391" s="6"/>
      <c r="N391" s="6"/>
    </row>
    <row r="392" spans="1:14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  <c r="L392" s="6"/>
      <c r="M392" s="6"/>
      <c r="N392" s="6"/>
    </row>
    <row r="393" spans="1:14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  <c r="L393" s="6"/>
      <c r="M393" s="6"/>
      <c r="N393" s="6"/>
    </row>
    <row r="394" spans="1:14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  <c r="L394" s="6"/>
      <c r="M394" s="6"/>
      <c r="N394" s="6"/>
    </row>
    <row r="395" spans="1:14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  <c r="L395" s="6"/>
      <c r="M395" s="6"/>
      <c r="N395" s="6"/>
    </row>
    <row r="396" spans="1:14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  <c r="L396" s="6"/>
      <c r="M396" s="6"/>
      <c r="N396" s="6"/>
    </row>
    <row r="397" spans="1:14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  <c r="L397" s="6"/>
      <c r="M397" s="6"/>
      <c r="N397" s="6"/>
    </row>
    <row r="398" spans="1:14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  <c r="L398" s="6"/>
      <c r="M398" s="6"/>
      <c r="N398" s="6"/>
    </row>
    <row r="399" spans="1:14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  <c r="L399" s="6"/>
      <c r="M399" s="6"/>
      <c r="N399" s="6"/>
    </row>
    <row r="400" spans="1:14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  <c r="L400" s="6"/>
      <c r="M400" s="6"/>
      <c r="N400" s="6"/>
    </row>
    <row r="401" spans="1:14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  <c r="L401" s="6"/>
      <c r="M401" s="6"/>
      <c r="N401" s="6"/>
    </row>
    <row r="402" spans="1:14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  <c r="L402" s="6"/>
      <c r="M402" s="6"/>
      <c r="N402" s="6"/>
    </row>
    <row r="403" spans="1:14" s="8" customFormat="1" x14ac:dyDescent="0.3">
      <c r="A403" s="6"/>
      <c r="B403" s="6"/>
      <c r="C403" s="6"/>
      <c r="D403" s="6"/>
      <c r="E403" s="6"/>
      <c r="F403" s="6"/>
      <c r="G403" s="289"/>
      <c r="H403" s="289"/>
      <c r="J403" s="6"/>
      <c r="K403" s="6"/>
      <c r="L403" s="6"/>
      <c r="M403" s="6"/>
      <c r="N403" s="6"/>
    </row>
    <row r="404" spans="1:14" s="8" customFormat="1" x14ac:dyDescent="0.3">
      <c r="A404" s="6"/>
      <c r="B404" s="6"/>
      <c r="C404" s="6"/>
      <c r="D404" s="6"/>
      <c r="E404" s="6"/>
      <c r="F404" s="6"/>
      <c r="G404" s="289"/>
      <c r="H404" s="289"/>
      <c r="J404" s="6"/>
      <c r="K404" s="6"/>
      <c r="L404" s="6"/>
      <c r="M404" s="6"/>
      <c r="N404" s="6"/>
    </row>
    <row r="405" spans="1:14" s="8" customFormat="1" x14ac:dyDescent="0.3">
      <c r="A405" s="6"/>
      <c r="B405" s="6"/>
      <c r="C405" s="6"/>
      <c r="D405" s="6"/>
      <c r="E405" s="6"/>
      <c r="F405" s="6"/>
      <c r="G405" s="289"/>
      <c r="H405" s="289"/>
      <c r="J405" s="6"/>
      <c r="K405" s="6"/>
      <c r="L405" s="6"/>
      <c r="M405" s="6"/>
      <c r="N405" s="6"/>
    </row>
    <row r="406" spans="1:14" s="8" customFormat="1" x14ac:dyDescent="0.3">
      <c r="A406" s="6"/>
      <c r="B406" s="6"/>
      <c r="C406" s="6"/>
      <c r="D406" s="6"/>
      <c r="E406" s="6"/>
      <c r="F406" s="6"/>
      <c r="G406" s="289"/>
      <c r="H406" s="289"/>
      <c r="J406" s="6"/>
      <c r="K406" s="6"/>
      <c r="L406" s="6"/>
      <c r="M406" s="6"/>
      <c r="N406" s="6"/>
    </row>
    <row r="407" spans="1:14" s="8" customFormat="1" x14ac:dyDescent="0.3">
      <c r="A407" s="6"/>
      <c r="B407" s="6"/>
      <c r="C407" s="6"/>
      <c r="D407" s="6"/>
      <c r="E407" s="6"/>
      <c r="F407" s="6"/>
      <c r="G407" s="289"/>
      <c r="H407" s="289"/>
      <c r="J407" s="6"/>
      <c r="K407" s="6"/>
      <c r="L407" s="6"/>
      <c r="M407" s="6"/>
      <c r="N407" s="6"/>
    </row>
    <row r="408" spans="1:14" s="8" customFormat="1" x14ac:dyDescent="0.3">
      <c r="A408" s="6"/>
      <c r="B408" s="6"/>
      <c r="C408" s="6"/>
      <c r="D408" s="6"/>
      <c r="E408" s="6"/>
      <c r="F408" s="6"/>
      <c r="G408" s="289"/>
      <c r="H408" s="289"/>
      <c r="J408" s="6"/>
      <c r="K408" s="6"/>
      <c r="L408" s="6"/>
      <c r="M408" s="6"/>
      <c r="N408" s="6"/>
    </row>
    <row r="409" spans="1:14" s="8" customFormat="1" x14ac:dyDescent="0.3">
      <c r="A409" s="6"/>
      <c r="B409" s="6"/>
      <c r="C409" s="6"/>
      <c r="D409" s="6"/>
      <c r="E409" s="6"/>
      <c r="F409" s="6"/>
      <c r="G409" s="289"/>
      <c r="H409" s="289"/>
      <c r="J409" s="6"/>
      <c r="K409" s="6"/>
      <c r="L409" s="6"/>
      <c r="M409" s="6"/>
      <c r="N409" s="6"/>
    </row>
    <row r="410" spans="1:14" s="8" customFormat="1" x14ac:dyDescent="0.3">
      <c r="A410" s="6"/>
      <c r="B410" s="6"/>
      <c r="C410" s="6"/>
      <c r="D410" s="6"/>
      <c r="E410" s="6"/>
      <c r="F410" s="6"/>
      <c r="G410" s="289"/>
      <c r="H410" s="289"/>
      <c r="J410" s="6"/>
      <c r="K410" s="6"/>
      <c r="L410" s="6"/>
      <c r="M410" s="6"/>
      <c r="N410" s="6"/>
    </row>
    <row r="411" spans="1:14" s="8" customFormat="1" x14ac:dyDescent="0.3">
      <c r="A411" s="6"/>
      <c r="B411" s="6"/>
      <c r="C411" s="6"/>
      <c r="D411" s="6"/>
      <c r="E411" s="6"/>
      <c r="F411" s="6"/>
      <c r="G411" s="289"/>
      <c r="H411" s="289"/>
      <c r="J411" s="6"/>
      <c r="K411" s="6"/>
      <c r="L411" s="6"/>
      <c r="M411" s="6"/>
      <c r="N411" s="6"/>
    </row>
    <row r="412" spans="1:14" s="8" customFormat="1" x14ac:dyDescent="0.3">
      <c r="A412" s="6"/>
      <c r="B412" s="6"/>
      <c r="C412" s="6"/>
      <c r="D412" s="6"/>
      <c r="E412" s="6"/>
      <c r="F412" s="6"/>
      <c r="G412" s="289"/>
      <c r="H412" s="289"/>
      <c r="J412" s="6"/>
      <c r="K412" s="6"/>
      <c r="L412" s="6"/>
      <c r="M412" s="6"/>
      <c r="N412" s="6"/>
    </row>
    <row r="413" spans="1:14" s="8" customFormat="1" x14ac:dyDescent="0.3">
      <c r="A413" s="6"/>
      <c r="B413" s="6"/>
      <c r="C413" s="6"/>
      <c r="D413" s="6"/>
      <c r="E413" s="6"/>
      <c r="F413" s="6"/>
      <c r="G413" s="289"/>
      <c r="H413" s="289"/>
      <c r="J413" s="6"/>
      <c r="K413" s="6"/>
      <c r="L413" s="6"/>
      <c r="M413" s="6"/>
      <c r="N413" s="6"/>
    </row>
    <row r="414" spans="1:14" s="8" customFormat="1" x14ac:dyDescent="0.3">
      <c r="A414" s="6"/>
      <c r="B414" s="6"/>
      <c r="C414" s="6"/>
      <c r="D414" s="6"/>
      <c r="E414" s="6"/>
      <c r="F414" s="6"/>
      <c r="G414" s="289"/>
      <c r="H414" s="289"/>
      <c r="J414" s="6"/>
      <c r="K414" s="6"/>
      <c r="L414" s="6"/>
      <c r="M414" s="6"/>
      <c r="N414" s="6"/>
    </row>
    <row r="415" spans="1:14" s="8" customFormat="1" x14ac:dyDescent="0.3">
      <c r="A415" s="6"/>
      <c r="B415" s="6"/>
      <c r="C415" s="6"/>
      <c r="D415" s="6"/>
      <c r="E415" s="6"/>
      <c r="F415" s="6"/>
      <c r="G415" s="289"/>
      <c r="H415" s="289"/>
      <c r="J415" s="6"/>
      <c r="K415" s="6"/>
      <c r="L415" s="6"/>
      <c r="M415" s="6"/>
      <c r="N415" s="6"/>
    </row>
    <row r="416" spans="1:14" s="8" customFormat="1" x14ac:dyDescent="0.3">
      <c r="A416" s="6"/>
      <c r="B416" s="6"/>
      <c r="C416" s="6"/>
      <c r="D416" s="6"/>
      <c r="E416" s="6"/>
      <c r="F416" s="6"/>
      <c r="G416" s="289"/>
      <c r="H416" s="289"/>
      <c r="J416" s="6"/>
      <c r="K416" s="6"/>
      <c r="L416" s="6"/>
      <c r="M416" s="6"/>
      <c r="N416" s="6"/>
    </row>
  </sheetData>
  <mergeCells count="424"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6640625" defaultRowHeight="14.4" x14ac:dyDescent="0.3"/>
  <cols>
    <col min="1" max="1" width="4.33203125" style="6" customWidth="1"/>
    <col min="2" max="2" width="6.6640625" style="6" customWidth="1"/>
    <col min="3" max="3" width="11.88671875" style="6" customWidth="1"/>
    <col min="4" max="4" width="55.5546875" style="6" customWidth="1"/>
    <col min="5" max="5" width="13.88671875" style="6" customWidth="1"/>
    <col min="6" max="6" width="0.88671875" style="6" customWidth="1"/>
    <col min="7" max="7" width="0" style="7" hidden="1" customWidth="1"/>
    <col min="8" max="8" width="9.6640625" style="6" customWidth="1"/>
    <col min="9" max="9" width="15.33203125" style="8" customWidth="1"/>
    <col min="10" max="10" width="11.6640625" style="6" customWidth="1"/>
    <col min="11" max="11" width="11.5546875" style="6" customWidth="1"/>
    <col min="12" max="12" width="4.44140625" style="6" customWidth="1"/>
    <col min="13" max="13" width="33.109375" style="6" hidden="1" customWidth="1"/>
    <col min="14" max="14" width="10.33203125" style="6" customWidth="1"/>
    <col min="15" max="28" width="9.6640625" style="6" customWidth="1"/>
    <col min="29" max="29" width="88" style="6" customWidth="1"/>
    <col min="30" max="30" width="9.6640625" style="6" customWidth="1"/>
    <col min="31" max="16384" width="9.6640625" style="6"/>
  </cols>
  <sheetData>
    <row r="1" spans="2:19" ht="6.75" customHeight="1" x14ac:dyDescent="0.3">
      <c r="J1"/>
    </row>
    <row r="2" spans="2:19" ht="17.399999999999999" x14ac:dyDescent="0.3">
      <c r="B2" s="309" t="s">
        <v>346</v>
      </c>
      <c r="C2" s="309"/>
      <c r="D2" s="309"/>
      <c r="E2" s="309"/>
      <c r="F2" s="309"/>
      <c r="G2" s="309"/>
      <c r="H2" s="309"/>
      <c r="I2" s="309"/>
      <c r="J2"/>
      <c r="K2" s="9"/>
      <c r="L2" s="9"/>
      <c r="N2" s="9"/>
      <c r="O2" s="9"/>
    </row>
    <row r="3" spans="2:19" ht="13.5" hidden="1" customHeight="1" x14ac:dyDescent="0.3">
      <c r="B3" s="310" t="e">
        <f>UPPER(#REF!)</f>
        <v>#REF!</v>
      </c>
      <c r="C3" s="310"/>
      <c r="D3" s="310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3">
      <c r="B4" s="341" t="s">
        <v>49</v>
      </c>
      <c r="C4" s="341"/>
      <c r="D4" s="341"/>
      <c r="E4" s="35">
        <v>0.95833333333333337</v>
      </c>
      <c r="F4" s="342" t="s">
        <v>73</v>
      </c>
      <c r="G4" s="343"/>
      <c r="H4" s="36">
        <v>0.61458333333333337</v>
      </c>
      <c r="I4" s="37">
        <f ca="1">NOW()</f>
        <v>42658.501341782408</v>
      </c>
      <c r="J4"/>
    </row>
    <row r="5" spans="2:19" x14ac:dyDescent="0.3">
      <c r="B5" s="348" t="s">
        <v>347</v>
      </c>
      <c r="C5" s="348"/>
      <c r="D5" s="348"/>
      <c r="E5" s="315" t="s">
        <v>52</v>
      </c>
      <c r="F5" s="315"/>
      <c r="G5" s="315" t="s">
        <v>50</v>
      </c>
      <c r="H5" s="315"/>
      <c r="I5" s="50">
        <v>100</v>
      </c>
      <c r="J5"/>
      <c r="K5" s="186" t="s">
        <v>307</v>
      </c>
      <c r="M5" s="10"/>
      <c r="N5" s="186"/>
      <c r="O5" s="186"/>
      <c r="P5" s="186"/>
      <c r="Q5" s="186"/>
      <c r="R5" s="186"/>
      <c r="S5" s="186"/>
    </row>
    <row r="6" spans="2:19" ht="6.75" customHeight="1" x14ac:dyDescent="0.3">
      <c r="B6" s="188"/>
      <c r="C6" s="188"/>
      <c r="D6" s="188"/>
      <c r="E6" s="183"/>
      <c r="F6" s="183"/>
      <c r="G6" s="183"/>
      <c r="H6" s="183"/>
      <c r="I6" s="51"/>
      <c r="J6"/>
      <c r="K6" s="186"/>
      <c r="M6" s="10"/>
      <c r="N6" s="186"/>
      <c r="O6" s="186"/>
      <c r="P6" s="186"/>
      <c r="Q6" s="186"/>
      <c r="R6" s="186"/>
      <c r="S6" s="186"/>
    </row>
    <row r="7" spans="2:19" ht="14.25" customHeight="1" x14ac:dyDescent="0.3">
      <c r="B7" s="52" t="s">
        <v>348</v>
      </c>
      <c r="C7" s="52"/>
      <c r="D7" s="52"/>
      <c r="E7" s="290">
        <v>3990000</v>
      </c>
      <c r="F7" s="290"/>
      <c r="G7" s="291">
        <v>1</v>
      </c>
      <c r="H7" s="291"/>
      <c r="I7" s="53">
        <f>E7*G7</f>
        <v>3990000</v>
      </c>
      <c r="K7" s="53">
        <v>3490000</v>
      </c>
      <c r="M7" s="12"/>
      <c r="N7" s="186"/>
      <c r="O7" s="186"/>
      <c r="P7" s="186"/>
      <c r="Q7" s="186"/>
      <c r="R7" s="186"/>
      <c r="S7" s="186"/>
    </row>
    <row r="8" spans="2:19" ht="14.25" customHeight="1" x14ac:dyDescent="0.3">
      <c r="B8" s="54" t="s">
        <v>362</v>
      </c>
      <c r="C8" s="54"/>
      <c r="D8" s="54"/>
      <c r="E8" s="291" t="s">
        <v>51</v>
      </c>
      <c r="F8" s="291"/>
      <c r="G8" s="291" t="s">
        <v>51</v>
      </c>
      <c r="H8" s="291"/>
      <c r="I8" s="181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3">
      <c r="B9" s="14" t="s">
        <v>111</v>
      </c>
      <c r="C9" s="14"/>
      <c r="D9" s="14"/>
      <c r="E9" s="290">
        <v>5800</v>
      </c>
      <c r="F9" s="290"/>
      <c r="G9" s="291">
        <f>I5</f>
        <v>100</v>
      </c>
      <c r="H9" s="291"/>
      <c r="I9" s="179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3">
      <c r="B10" s="14" t="s">
        <v>276</v>
      </c>
      <c r="C10" s="14"/>
      <c r="D10" s="14"/>
      <c r="E10" s="290">
        <v>3400</v>
      </c>
      <c r="F10" s="290"/>
      <c r="G10" s="291">
        <f>+I5</f>
        <v>100</v>
      </c>
      <c r="H10" s="291"/>
      <c r="I10" s="109" t="s">
        <v>299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3">
      <c r="B11" s="14" t="s">
        <v>277</v>
      </c>
      <c r="C11" s="14"/>
      <c r="D11" s="14"/>
      <c r="E11" s="290">
        <v>5800</v>
      </c>
      <c r="F11" s="290"/>
      <c r="G11" s="291">
        <f>+I5</f>
        <v>100</v>
      </c>
      <c r="H11" s="291"/>
      <c r="I11" s="179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3">
      <c r="B12" s="52" t="s">
        <v>112</v>
      </c>
      <c r="C12" s="52"/>
      <c r="D12" s="52"/>
      <c r="E12" s="290">
        <v>43900</v>
      </c>
      <c r="F12" s="290"/>
      <c r="G12" s="291">
        <f>I5-G13</f>
        <v>100</v>
      </c>
      <c r="H12" s="291"/>
      <c r="I12" s="179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3">
      <c r="B13" s="52" t="s">
        <v>71</v>
      </c>
      <c r="C13" s="52"/>
      <c r="D13" s="52"/>
      <c r="E13" s="290">
        <v>22000</v>
      </c>
      <c r="F13" s="290"/>
      <c r="G13" s="291"/>
      <c r="H13" s="291"/>
      <c r="I13" s="53"/>
      <c r="M13" s="15"/>
      <c r="N13" s="32"/>
      <c r="O13" s="32"/>
      <c r="P13" s="32"/>
      <c r="Q13" s="32"/>
      <c r="R13" s="32"/>
      <c r="S13" s="32"/>
    </row>
    <row r="14" spans="2:19" x14ac:dyDescent="0.3">
      <c r="B14" s="55"/>
      <c r="C14" s="55"/>
      <c r="D14" s="55"/>
      <c r="E14" s="290"/>
      <c r="F14" s="290"/>
      <c r="G14" s="291"/>
      <c r="H14" s="291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3">
      <c r="B15" s="331" t="s">
        <v>283</v>
      </c>
      <c r="C15" s="331"/>
      <c r="D15" s="331"/>
      <c r="E15" s="290"/>
      <c r="F15" s="290"/>
      <c r="G15" s="291"/>
      <c r="H15" s="291"/>
      <c r="I15" s="53"/>
      <c r="M15" s="15"/>
      <c r="N15" s="32"/>
      <c r="O15" s="32"/>
      <c r="P15" s="32"/>
      <c r="Q15" s="32"/>
      <c r="R15" s="32"/>
      <c r="S15" s="32"/>
    </row>
    <row r="16" spans="2:19" x14ac:dyDescent="0.3">
      <c r="B16" s="41" t="s">
        <v>291</v>
      </c>
      <c r="C16" s="41"/>
      <c r="D16" s="41"/>
      <c r="E16" s="324">
        <v>52400</v>
      </c>
      <c r="F16" s="324"/>
      <c r="G16" s="336">
        <f>ROUNDUP(((G12*1)/10),0)</f>
        <v>10</v>
      </c>
      <c r="H16" s="336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3">
      <c r="B17" s="41" t="s">
        <v>349</v>
      </c>
      <c r="C17" s="41"/>
      <c r="D17" s="41"/>
      <c r="E17" s="324">
        <v>9800</v>
      </c>
      <c r="F17" s="324"/>
      <c r="G17" s="336">
        <f>+I5</f>
        <v>100</v>
      </c>
      <c r="H17" s="336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3">
      <c r="B18" s="345" t="s">
        <v>76</v>
      </c>
      <c r="C18" s="345"/>
      <c r="D18" s="345"/>
      <c r="E18" s="290">
        <v>11500</v>
      </c>
      <c r="F18" s="290"/>
      <c r="G18" s="291">
        <f>+I5</f>
        <v>100</v>
      </c>
      <c r="H18" s="291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3">
      <c r="B19" s="60" t="s">
        <v>2</v>
      </c>
      <c r="C19" s="60"/>
      <c r="D19" s="60"/>
      <c r="E19" s="291" t="s">
        <v>51</v>
      </c>
      <c r="F19" s="291"/>
      <c r="G19" s="291" t="s">
        <v>51</v>
      </c>
      <c r="H19" s="291"/>
      <c r="I19" s="181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3">
      <c r="B20" s="58" t="s">
        <v>70</v>
      </c>
      <c r="C20" s="58"/>
      <c r="D20" s="58"/>
      <c r="E20" s="290">
        <v>80000</v>
      </c>
      <c r="F20" s="290"/>
      <c r="G20" s="291">
        <f>IF(I5&lt;80,8,ROUND((I5*10%),0))</f>
        <v>10</v>
      </c>
      <c r="H20" s="291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" thickBot="1" x14ac:dyDescent="0.35">
      <c r="B21" s="296" t="s">
        <v>116</v>
      </c>
      <c r="C21" s="296"/>
      <c r="D21" s="296"/>
      <c r="E21" s="296"/>
      <c r="F21" s="296"/>
      <c r="G21" s="296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3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3">
      <c r="B23" s="334" t="s">
        <v>3</v>
      </c>
      <c r="C23" s="334"/>
      <c r="D23" s="334"/>
      <c r="E23" s="334"/>
      <c r="F23" s="334"/>
      <c r="G23" s="334"/>
      <c r="H23" s="334"/>
      <c r="I23" s="334"/>
      <c r="M23" s="32"/>
      <c r="N23" s="32"/>
      <c r="O23" s="32"/>
      <c r="P23" s="32"/>
      <c r="Q23" s="32"/>
      <c r="R23" s="32"/>
      <c r="S23" s="32"/>
    </row>
    <row r="24" spans="1:19" ht="4.5" customHeight="1" x14ac:dyDescent="0.3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3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3">
      <c r="A26" s="19"/>
      <c r="B26" s="182"/>
      <c r="C26" s="182"/>
      <c r="D26" s="182"/>
      <c r="E26" s="182"/>
      <c r="F26" s="182"/>
      <c r="G26" s="182"/>
      <c r="H26" s="182"/>
      <c r="I26" s="47"/>
    </row>
    <row r="27" spans="1:19" x14ac:dyDescent="0.3">
      <c r="A27" s="19"/>
      <c r="B27" s="19"/>
      <c r="C27" s="328" t="s">
        <v>117</v>
      </c>
      <c r="D27" s="328"/>
      <c r="E27" s="185" t="s">
        <v>52</v>
      </c>
      <c r="F27" s="20"/>
      <c r="G27" s="20"/>
      <c r="H27" s="185" t="s">
        <v>0</v>
      </c>
      <c r="I27" s="185" t="s">
        <v>4</v>
      </c>
    </row>
    <row r="28" spans="1:19" ht="15" customHeight="1" x14ac:dyDescent="0.3">
      <c r="B28" s="54" t="s">
        <v>350</v>
      </c>
      <c r="C28" s="54"/>
      <c r="D28" s="54"/>
      <c r="E28" s="290">
        <v>980000</v>
      </c>
      <c r="F28" s="290"/>
      <c r="G28" s="291">
        <v>1</v>
      </c>
      <c r="H28" s="291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3">
      <c r="B29" s="54" t="s">
        <v>281</v>
      </c>
      <c r="C29" s="54"/>
      <c r="D29" s="54"/>
      <c r="E29" s="290">
        <v>1680000</v>
      </c>
      <c r="F29" s="290"/>
      <c r="G29" s="291">
        <v>1</v>
      </c>
      <c r="H29" s="291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3">
      <c r="A30" s="21"/>
      <c r="B30" s="59" t="s">
        <v>267</v>
      </c>
      <c r="C30" s="59"/>
      <c r="D30" s="59"/>
      <c r="E30" s="290">
        <v>200000</v>
      </c>
      <c r="F30" s="290">
        <v>160000</v>
      </c>
      <c r="G30" s="181">
        <v>3</v>
      </c>
      <c r="H30" s="181">
        <v>3</v>
      </c>
      <c r="I30" s="53">
        <f>E30*G30</f>
        <v>600000</v>
      </c>
      <c r="K30" s="187">
        <v>2.5</v>
      </c>
    </row>
    <row r="31" spans="1:19" ht="15.75" customHeight="1" x14ac:dyDescent="0.3">
      <c r="A31" s="21"/>
      <c r="B31" s="59" t="s">
        <v>188</v>
      </c>
      <c r="C31" s="59"/>
      <c r="E31" s="324">
        <v>500000</v>
      </c>
      <c r="F31" s="324"/>
      <c r="G31" s="325"/>
      <c r="H31" s="325"/>
      <c r="I31" s="53"/>
    </row>
    <row r="32" spans="1:19" ht="15.75" customHeight="1" x14ac:dyDescent="0.3">
      <c r="A32" s="21"/>
      <c r="B32" s="59" t="s">
        <v>265</v>
      </c>
      <c r="C32" s="59"/>
      <c r="E32" s="324">
        <v>7500</v>
      </c>
      <c r="F32" s="324"/>
      <c r="G32" s="181"/>
      <c r="H32" s="181"/>
      <c r="I32" s="53"/>
    </row>
    <row r="33" spans="1:10" ht="15.75" customHeight="1" x14ac:dyDescent="0.3">
      <c r="A33" s="21"/>
      <c r="B33" s="59" t="s">
        <v>266</v>
      </c>
      <c r="C33" s="59"/>
      <c r="E33" s="324">
        <v>9000</v>
      </c>
      <c r="F33" s="324"/>
      <c r="G33" s="181"/>
      <c r="H33" s="181"/>
      <c r="I33" s="53"/>
    </row>
    <row r="34" spans="1:10" ht="15.75" customHeight="1" x14ac:dyDescent="0.3">
      <c r="A34" s="21"/>
      <c r="B34" s="59" t="s">
        <v>268</v>
      </c>
      <c r="C34" s="59"/>
      <c r="E34" s="324">
        <v>65000</v>
      </c>
      <c r="F34" s="324"/>
      <c r="G34" s="181"/>
      <c r="H34" s="181"/>
      <c r="I34" s="53"/>
    </row>
    <row r="35" spans="1:10" ht="15.75" customHeight="1" x14ac:dyDescent="0.3">
      <c r="A35" s="21"/>
      <c r="B35" s="59" t="s">
        <v>279</v>
      </c>
      <c r="C35" s="59"/>
      <c r="E35" s="324">
        <v>220000</v>
      </c>
      <c r="F35" s="324"/>
      <c r="G35" s="181"/>
      <c r="H35" s="181"/>
      <c r="I35" s="53"/>
    </row>
    <row r="36" spans="1:10" ht="15.75" customHeight="1" x14ac:dyDescent="0.3">
      <c r="A36" s="21"/>
      <c r="B36" s="59" t="s">
        <v>280</v>
      </c>
      <c r="C36" s="59"/>
      <c r="E36" s="324">
        <v>140000</v>
      </c>
      <c r="F36" s="324"/>
      <c r="G36" s="181"/>
      <c r="H36" s="181"/>
      <c r="I36" s="53"/>
    </row>
    <row r="37" spans="1:10" ht="48" customHeight="1" x14ac:dyDescent="0.3">
      <c r="A37" s="21"/>
      <c r="B37" s="323" t="s">
        <v>288</v>
      </c>
      <c r="C37" s="323"/>
      <c r="D37" s="323"/>
      <c r="E37" s="324">
        <v>2700000</v>
      </c>
      <c r="F37" s="324"/>
      <c r="G37" s="181"/>
      <c r="H37" s="181"/>
      <c r="I37" s="53"/>
    </row>
    <row r="38" spans="1:10" ht="43.5" customHeight="1" x14ac:dyDescent="0.3">
      <c r="A38" s="21"/>
      <c r="B38" s="323" t="s">
        <v>289</v>
      </c>
      <c r="C38" s="323"/>
      <c r="D38" s="323"/>
      <c r="E38" s="324">
        <v>2200000</v>
      </c>
      <c r="F38" s="324"/>
      <c r="G38" s="181"/>
      <c r="H38" s="181"/>
      <c r="I38" s="53"/>
    </row>
    <row r="39" spans="1:10" ht="43.5" customHeight="1" x14ac:dyDescent="0.3">
      <c r="A39" s="21"/>
      <c r="B39" s="323" t="s">
        <v>290</v>
      </c>
      <c r="C39" s="323"/>
      <c r="D39" s="323"/>
      <c r="E39" s="324">
        <v>1600000</v>
      </c>
      <c r="F39" s="324"/>
      <c r="G39" s="181"/>
      <c r="H39" s="181"/>
      <c r="I39" s="53"/>
    </row>
    <row r="40" spans="1:10" ht="15" thickBot="1" x14ac:dyDescent="0.35">
      <c r="A40" s="21"/>
      <c r="B40" s="296" t="s">
        <v>72</v>
      </c>
      <c r="C40" s="296"/>
      <c r="D40" s="296"/>
      <c r="E40" s="296"/>
      <c r="F40" s="296"/>
      <c r="G40" s="296"/>
      <c r="H40" s="61"/>
      <c r="I40" s="62">
        <f>+SUM(I28:I37)</f>
        <v>3260000</v>
      </c>
    </row>
    <row r="41" spans="1:10" ht="15.6" thickTop="1" thickBot="1" x14ac:dyDescent="0.35">
      <c r="A41" s="21"/>
      <c r="B41" s="296" t="s">
        <v>126</v>
      </c>
      <c r="C41" s="296"/>
      <c r="D41" s="296"/>
      <c r="E41" s="296"/>
      <c r="F41" s="296"/>
      <c r="G41" s="296"/>
      <c r="H41" s="61"/>
      <c r="I41" s="62">
        <f>+I40+I21</f>
        <v>16254000</v>
      </c>
    </row>
    <row r="42" spans="1:10" ht="15" thickTop="1" x14ac:dyDescent="0.3">
      <c r="A42" s="21"/>
      <c r="B42" s="184"/>
      <c r="C42" s="184"/>
      <c r="D42" s="184"/>
      <c r="E42" s="184"/>
      <c r="F42" s="184"/>
      <c r="G42" s="184"/>
      <c r="H42" s="61"/>
      <c r="I42" s="133"/>
    </row>
    <row r="43" spans="1:10" ht="15.6" x14ac:dyDescent="0.3">
      <c r="A43" s="21"/>
      <c r="B43" s="146" t="s">
        <v>351</v>
      </c>
      <c r="C43" s="146"/>
      <c r="D43" s="146"/>
      <c r="E43" s="179"/>
      <c r="F43" s="179"/>
      <c r="G43" s="181"/>
      <c r="H43" s="181"/>
      <c r="I43" s="53"/>
    </row>
    <row r="44" spans="1:10" x14ac:dyDescent="0.3">
      <c r="A44" s="21"/>
      <c r="B44" s="106" t="s">
        <v>184</v>
      </c>
      <c r="C44" s="106"/>
      <c r="D44" s="106"/>
      <c r="E44" s="297"/>
      <c r="F44" s="297"/>
      <c r="G44" s="297">
        <v>0.4</v>
      </c>
      <c r="H44" s="297"/>
      <c r="I44" s="107">
        <f>+I7*G44</f>
        <v>1596000</v>
      </c>
    </row>
    <row r="45" spans="1:10" x14ac:dyDescent="0.3">
      <c r="A45" s="21"/>
      <c r="B45" s="108" t="s">
        <v>185</v>
      </c>
      <c r="C45" s="108"/>
      <c r="D45" s="108"/>
      <c r="E45" s="297"/>
      <c r="F45" s="297"/>
      <c r="G45" s="297">
        <v>1</v>
      </c>
      <c r="H45" s="297"/>
      <c r="I45" s="107">
        <f>+I9*G45</f>
        <v>580000</v>
      </c>
    </row>
    <row r="46" spans="1:10" x14ac:dyDescent="0.3">
      <c r="A46" s="21"/>
      <c r="B46" s="108" t="s">
        <v>187</v>
      </c>
      <c r="C46" s="108"/>
      <c r="D46" s="108"/>
      <c r="E46" s="298"/>
      <c r="F46" s="298"/>
      <c r="G46" s="297">
        <v>0.6</v>
      </c>
      <c r="H46" s="297"/>
      <c r="I46" s="53">
        <f>+G46*I29</f>
        <v>1008000</v>
      </c>
    </row>
    <row r="47" spans="1:10" ht="15" thickBot="1" x14ac:dyDescent="0.35">
      <c r="A47" s="21"/>
      <c r="B47" s="296" t="s">
        <v>182</v>
      </c>
      <c r="C47" s="296"/>
      <c r="D47" s="296"/>
      <c r="E47" s="296"/>
      <c r="F47" s="296"/>
      <c r="G47" s="296"/>
      <c r="H47" s="61"/>
      <c r="I47" s="62">
        <f>+SUM(I44:I46)</f>
        <v>3184000</v>
      </c>
    </row>
    <row r="48" spans="1:10" ht="15.6" thickTop="1" thickBot="1" x14ac:dyDescent="0.35">
      <c r="A48" s="21"/>
      <c r="B48" s="296" t="s">
        <v>183</v>
      </c>
      <c r="C48" s="296"/>
      <c r="D48" s="296"/>
      <c r="E48" s="296"/>
      <c r="F48" s="296"/>
      <c r="G48" s="296"/>
      <c r="H48" s="61"/>
      <c r="I48" s="62">
        <f>+I41-I47</f>
        <v>13070000</v>
      </c>
      <c r="J48" s="6">
        <f>+I48/I5</f>
        <v>130700</v>
      </c>
    </row>
    <row r="49" spans="1:9" ht="15.6" thickTop="1" thickBot="1" x14ac:dyDescent="0.35">
      <c r="A49" s="21"/>
      <c r="B49" s="296" t="s">
        <v>352</v>
      </c>
      <c r="C49" s="296"/>
      <c r="D49" s="296"/>
      <c r="E49" s="296"/>
      <c r="F49" s="296"/>
      <c r="G49" s="296"/>
      <c r="H49" s="61"/>
      <c r="I49" s="62">
        <f>+I48*0.16</f>
        <v>2091200</v>
      </c>
    </row>
    <row r="50" spans="1:9" ht="15.6" thickTop="1" thickBot="1" x14ac:dyDescent="0.35">
      <c r="A50" s="21"/>
      <c r="B50" s="296" t="s">
        <v>126</v>
      </c>
      <c r="C50" s="296"/>
      <c r="D50" s="296"/>
      <c r="E50" s="296"/>
      <c r="F50" s="296"/>
      <c r="G50" s="296"/>
      <c r="H50" s="61"/>
      <c r="I50" s="62">
        <f>+I48+I49</f>
        <v>15161200</v>
      </c>
    </row>
    <row r="51" spans="1:9" ht="15" thickTop="1" x14ac:dyDescent="0.3">
      <c r="A51" s="21"/>
      <c r="B51" s="293" t="str">
        <f>IF($A51&gt;0,VLOOKUP($A51,[2]ADICIONALES!$A$1:$C$200,2,FALSE),"")</f>
        <v/>
      </c>
      <c r="C51" s="293"/>
      <c r="D51" s="293"/>
      <c r="E51" s="294" t="str">
        <f>IF($A51&gt;0,VLOOKUP($A51,[2]ADICIONALES!$A$1:$C$200,3,FALSE),"")</f>
        <v/>
      </c>
      <c r="F51" s="294"/>
      <c r="G51" s="32"/>
      <c r="H51" s="180"/>
      <c r="I51" s="22" t="str">
        <f t="shared" ref="I51:I72" si="0">IF($H51&gt;0,E51*H51,"")</f>
        <v/>
      </c>
    </row>
    <row r="52" spans="1:9" x14ac:dyDescent="0.3">
      <c r="A52" s="21"/>
      <c r="B52" s="293" t="str">
        <f>IF($A52&gt;0,VLOOKUP($A52,[2]ADICIONALES!$A$1:$C$200,2,FALSE),"")</f>
        <v/>
      </c>
      <c r="C52" s="293"/>
      <c r="D52" s="293"/>
      <c r="E52" s="294" t="str">
        <f>IF($A52&gt;0,VLOOKUP($A52,[2]ADICIONALES!$A$1:$C$200,3,FALSE),"")</f>
        <v/>
      </c>
      <c r="F52" s="294"/>
      <c r="G52" s="32"/>
      <c r="H52" s="180"/>
      <c r="I52" s="22">
        <f>+I7+I9+I11+I12+I16+I17+I18+I20+I28+I29+I30-I44-I45-I46</f>
        <v>13070000</v>
      </c>
    </row>
    <row r="53" spans="1:9" x14ac:dyDescent="0.3">
      <c r="A53" s="21"/>
      <c r="B53" s="293" t="str">
        <f>IF($A53&gt;0,VLOOKUP($A53,[2]ADICIONALES!$A$1:$C$200,2,FALSE),"")</f>
        <v/>
      </c>
      <c r="C53" s="293"/>
      <c r="D53" s="293"/>
      <c r="E53" s="294" t="str">
        <f>IF($A53&gt;0,VLOOKUP($A53,[2]ADICIONALES!$A$1:$C$200,3,FALSE),"")</f>
        <v/>
      </c>
      <c r="F53" s="294"/>
      <c r="G53" s="32"/>
      <c r="H53" s="180"/>
      <c r="I53" s="22" t="str">
        <f t="shared" si="0"/>
        <v/>
      </c>
    </row>
    <row r="54" spans="1:9" x14ac:dyDescent="0.3">
      <c r="A54" s="21"/>
      <c r="B54" s="293" t="str">
        <f>IF($A54&gt;0,VLOOKUP($A54,[2]ADICIONALES!$A$1:$C$200,2,FALSE),"")</f>
        <v/>
      </c>
      <c r="C54" s="293"/>
      <c r="D54" s="293"/>
      <c r="E54" s="294" t="str">
        <f>IF($A54&gt;0,VLOOKUP($A54,[2]ADICIONALES!$A$1:$C$200,3,FALSE),"")</f>
        <v/>
      </c>
      <c r="F54" s="294"/>
      <c r="G54" s="32"/>
      <c r="H54" s="180"/>
      <c r="I54" s="22" t="str">
        <f t="shared" si="0"/>
        <v/>
      </c>
    </row>
    <row r="55" spans="1:9" x14ac:dyDescent="0.3">
      <c r="A55" s="21"/>
      <c r="B55" s="293" t="str">
        <f>IF($A55&gt;0,VLOOKUP($A55,[2]ADICIONALES!$A$1:$C$200,2,FALSE),"")</f>
        <v/>
      </c>
      <c r="C55" s="293"/>
      <c r="D55" s="293"/>
      <c r="E55" s="294" t="str">
        <f>IF($A55&gt;0,VLOOKUP($A55,[2]ADICIONALES!$A$1:$C$200,3,FALSE),"")</f>
        <v/>
      </c>
      <c r="F55" s="294"/>
      <c r="G55" s="32"/>
      <c r="H55" s="180"/>
      <c r="I55" s="22" t="str">
        <f t="shared" si="0"/>
        <v/>
      </c>
    </row>
    <row r="56" spans="1:9" x14ac:dyDescent="0.3">
      <c r="A56" s="21"/>
      <c r="B56" s="293" t="str">
        <f>IF($A56&gt;0,VLOOKUP($A56,[2]ADICIONALES!$A$1:$C$200,2,FALSE),"")</f>
        <v/>
      </c>
      <c r="C56" s="293"/>
      <c r="D56" s="293"/>
      <c r="E56" s="294" t="str">
        <f>IF($A56&gt;0,VLOOKUP($A56,[2]ADICIONALES!$A$1:$C$200,3,FALSE),"")</f>
        <v/>
      </c>
      <c r="F56" s="294"/>
      <c r="G56" s="32"/>
      <c r="H56" s="180"/>
      <c r="I56" s="22">
        <f>+I48*0.16</f>
        <v>2091200</v>
      </c>
    </row>
    <row r="57" spans="1:9" x14ac:dyDescent="0.3">
      <c r="A57" s="21"/>
      <c r="B57" s="293" t="str">
        <f>IF($A57&gt;0,VLOOKUP($A57,[2]ADICIONALES!$A$1:$C$200,2,FALSE),"")</f>
        <v/>
      </c>
      <c r="C57" s="293"/>
      <c r="D57" s="293"/>
      <c r="E57" s="294" t="str">
        <f>IF($A57&gt;0,VLOOKUP($A57,[2]ADICIONALES!$A$1:$C$200,3,FALSE),"")</f>
        <v/>
      </c>
      <c r="F57" s="294"/>
      <c r="G57" s="32"/>
      <c r="H57" s="180"/>
      <c r="I57" s="22">
        <f>+I48+I56</f>
        <v>15161200</v>
      </c>
    </row>
    <row r="58" spans="1:9" x14ac:dyDescent="0.3">
      <c r="A58" s="21"/>
      <c r="B58" s="293" t="str">
        <f>IF($A58&gt;0,VLOOKUP($A58,[2]ADICIONALES!$A$1:$C$200,2,FALSE),"")</f>
        <v/>
      </c>
      <c r="C58" s="293"/>
      <c r="D58" s="293"/>
      <c r="E58" s="294" t="str">
        <f>IF($A58&gt;0,VLOOKUP($A58,[2]ADICIONALES!$A$1:$C$200,3,FALSE),"")</f>
        <v/>
      </c>
      <c r="F58" s="294"/>
      <c r="G58" s="32"/>
      <c r="H58" s="180"/>
      <c r="I58" s="22" t="str">
        <f t="shared" si="0"/>
        <v/>
      </c>
    </row>
    <row r="59" spans="1:9" x14ac:dyDescent="0.3">
      <c r="A59" s="21"/>
      <c r="B59" s="293" t="str">
        <f>IF($A59&gt;0,VLOOKUP($A59,[2]ADICIONALES!$A$1:$C$200,2,FALSE),"")</f>
        <v/>
      </c>
      <c r="C59" s="293"/>
      <c r="D59" s="293"/>
      <c r="E59" s="294" t="str">
        <f>IF($A59&gt;0,VLOOKUP($A59,[2]ADICIONALES!$A$1:$C$200,3,FALSE),"")</f>
        <v/>
      </c>
      <c r="F59" s="294"/>
      <c r="G59" s="32"/>
      <c r="H59" s="180"/>
      <c r="I59" s="22" t="str">
        <f t="shared" si="0"/>
        <v/>
      </c>
    </row>
    <row r="60" spans="1:9" x14ac:dyDescent="0.3">
      <c r="A60" s="21"/>
      <c r="B60" s="293" t="str">
        <f>IF($A60&gt;0,VLOOKUP($A60,[2]ADICIONALES!$A$1:$C$200,2,FALSE),"")</f>
        <v/>
      </c>
      <c r="C60" s="293"/>
      <c r="D60" s="293"/>
      <c r="E60" s="294" t="str">
        <f>IF($A60&gt;0,VLOOKUP($A60,[2]ADICIONALES!$A$1:$C$200,3,FALSE),"")</f>
        <v/>
      </c>
      <c r="F60" s="294"/>
      <c r="G60" s="32"/>
      <c r="H60" s="180"/>
      <c r="I60" s="22" t="str">
        <f t="shared" si="0"/>
        <v/>
      </c>
    </row>
    <row r="61" spans="1:9" x14ac:dyDescent="0.3">
      <c r="A61" s="21"/>
      <c r="B61" s="293" t="str">
        <f>IF($A61&gt;0,VLOOKUP($A61,[2]ADICIONALES!$A$1:$C$200,2,FALSE),"")</f>
        <v/>
      </c>
      <c r="C61" s="293"/>
      <c r="D61" s="293"/>
      <c r="E61" s="294" t="str">
        <f>IF($A61&gt;0,VLOOKUP($A61,[2]ADICIONALES!$A$1:$C$200,3,FALSE),"")</f>
        <v/>
      </c>
      <c r="F61" s="294"/>
      <c r="G61" s="32"/>
      <c r="H61" s="180"/>
      <c r="I61" s="22" t="str">
        <f t="shared" si="0"/>
        <v/>
      </c>
    </row>
    <row r="62" spans="1:9" x14ac:dyDescent="0.3">
      <c r="A62" s="21"/>
      <c r="B62" s="293" t="str">
        <f>IF($A62&gt;0,VLOOKUP($A62,[2]ADICIONALES!$A$1:$C$200,2,FALSE),"")</f>
        <v/>
      </c>
      <c r="C62" s="293"/>
      <c r="D62" s="293"/>
      <c r="E62" s="294" t="str">
        <f>IF($A62&gt;0,VLOOKUP($A62,[2]ADICIONALES!$A$1:$C$200,3,FALSE),"")</f>
        <v/>
      </c>
      <c r="F62" s="294"/>
      <c r="G62" s="32"/>
      <c r="H62" s="180"/>
      <c r="I62" s="22" t="str">
        <f t="shared" si="0"/>
        <v/>
      </c>
    </row>
    <row r="63" spans="1:9" x14ac:dyDescent="0.3">
      <c r="A63" s="21"/>
      <c r="B63" s="293" t="str">
        <f>IF($A63&gt;0,VLOOKUP($A63,[2]ADICIONALES!$A$1:$C$200,2,FALSE),"")</f>
        <v/>
      </c>
      <c r="C63" s="293"/>
      <c r="D63" s="293"/>
      <c r="E63" s="294" t="str">
        <f>IF($A63&gt;0,VLOOKUP($A63,[2]ADICIONALES!$A$1:$C$200,3,FALSE),"")</f>
        <v/>
      </c>
      <c r="F63" s="294"/>
      <c r="G63" s="32"/>
      <c r="H63" s="180"/>
      <c r="I63" s="22" t="str">
        <f t="shared" si="0"/>
        <v/>
      </c>
    </row>
    <row r="64" spans="1:9" x14ac:dyDescent="0.3">
      <c r="A64" s="21"/>
      <c r="B64" s="293" t="str">
        <f>IF($A64&gt;0,VLOOKUP($A64,[2]ADICIONALES!$A$1:$C$200,2,FALSE),"")</f>
        <v/>
      </c>
      <c r="C64" s="293"/>
      <c r="D64" s="293"/>
      <c r="E64" s="294" t="str">
        <f>IF($A64&gt;0,VLOOKUP($A64,[2]ADICIONALES!$A$1:$C$200,3,FALSE),"")</f>
        <v/>
      </c>
      <c r="F64" s="294"/>
      <c r="G64" s="32"/>
      <c r="H64" s="180"/>
      <c r="I64" s="22" t="str">
        <f t="shared" si="0"/>
        <v/>
      </c>
    </row>
    <row r="65" spans="1:19" x14ac:dyDescent="0.3">
      <c r="A65" s="21"/>
      <c r="B65" s="293" t="str">
        <f>IF($A65&gt;0,VLOOKUP($A65,[2]ADICIONALES!$A$1:$C$200,2,FALSE),"")</f>
        <v/>
      </c>
      <c r="C65" s="293"/>
      <c r="D65" s="293"/>
      <c r="E65" s="294" t="str">
        <f>IF($A65&gt;0,VLOOKUP($A65,[2]ADICIONALES!$A$1:$C$200,3,FALSE),"")</f>
        <v/>
      </c>
      <c r="F65" s="294"/>
      <c r="G65" s="32"/>
      <c r="H65" s="180"/>
      <c r="I65" s="22" t="str">
        <f t="shared" si="0"/>
        <v/>
      </c>
    </row>
    <row r="66" spans="1:19" x14ac:dyDescent="0.3">
      <c r="A66" s="21"/>
      <c r="B66" s="293" t="str">
        <f>IF($A66&gt;0,VLOOKUP($A66,[2]ADICIONALES!$A$1:$C$200,2,FALSE),"")</f>
        <v/>
      </c>
      <c r="C66" s="293"/>
      <c r="D66" s="293"/>
      <c r="E66" s="294" t="str">
        <f>IF($A66&gt;0,VLOOKUP($A66,[2]ADICIONALES!$A$1:$C$200,3,FALSE),"")</f>
        <v/>
      </c>
      <c r="F66" s="294"/>
      <c r="G66" s="32"/>
      <c r="H66" s="180"/>
      <c r="I66" s="22" t="str">
        <f t="shared" si="0"/>
        <v/>
      </c>
    </row>
    <row r="67" spans="1:19" x14ac:dyDescent="0.3">
      <c r="A67" s="21"/>
      <c r="B67" s="293" t="str">
        <f>IF($A67&gt;0,VLOOKUP($A67,[2]ADICIONALES!$A$1:$C$200,2,FALSE),"")</f>
        <v/>
      </c>
      <c r="C67" s="293"/>
      <c r="D67" s="293"/>
      <c r="E67" s="294" t="str">
        <f>IF($A67&gt;0,VLOOKUP($A67,[2]ADICIONALES!$A$1:$C$200,3,FALSE),"")</f>
        <v/>
      </c>
      <c r="F67" s="294"/>
      <c r="G67" s="32"/>
      <c r="H67" s="180"/>
      <c r="I67" s="22" t="str">
        <f t="shared" si="0"/>
        <v/>
      </c>
    </row>
    <row r="68" spans="1:19" x14ac:dyDescent="0.3">
      <c r="A68" s="21"/>
      <c r="B68" s="293" t="str">
        <f>IF($A68&gt;0,VLOOKUP($A68,[2]ADICIONALES!$A$1:$C$200,2,FALSE),"")</f>
        <v/>
      </c>
      <c r="C68" s="293"/>
      <c r="D68" s="293"/>
      <c r="E68" s="294" t="str">
        <f>IF($A68&gt;0,VLOOKUP($A68,[2]ADICIONALES!$A$1:$C$200,3,FALSE),"")</f>
        <v/>
      </c>
      <c r="F68" s="294"/>
      <c r="G68" s="32"/>
      <c r="H68" s="180"/>
      <c r="I68" s="22" t="str">
        <f t="shared" si="0"/>
        <v/>
      </c>
    </row>
    <row r="69" spans="1:19" x14ac:dyDescent="0.3">
      <c r="A69" s="21"/>
      <c r="B69" s="293" t="str">
        <f>IF($A69&gt;0,VLOOKUP($A69,[2]ADICIONALES!$A$1:$C$200,2,FALSE),"")</f>
        <v/>
      </c>
      <c r="C69" s="293"/>
      <c r="D69" s="293"/>
      <c r="E69" s="294" t="str">
        <f>IF($A69&gt;0,VLOOKUP($A69,[2]ADICIONALES!$A$1:$C$200,3,FALSE),"")</f>
        <v/>
      </c>
      <c r="F69" s="294"/>
      <c r="G69" s="32"/>
      <c r="H69" s="180"/>
      <c r="I69" s="22" t="str">
        <f t="shared" si="0"/>
        <v/>
      </c>
    </row>
    <row r="70" spans="1:19" x14ac:dyDescent="0.3">
      <c r="A70" s="21"/>
      <c r="B70" s="293" t="str">
        <f>IF($A70&gt;0,VLOOKUP($A70,[2]ADICIONALES!$A$1:$C$200,2,FALSE),"")</f>
        <v/>
      </c>
      <c r="C70" s="293"/>
      <c r="D70" s="293"/>
      <c r="E70" s="294" t="str">
        <f>IF($A70&gt;0,VLOOKUP($A70,[2]ADICIONALES!$A$1:$C$200,3,FALSE),"")</f>
        <v/>
      </c>
      <c r="F70" s="294"/>
      <c r="G70" s="32"/>
      <c r="H70" s="180"/>
      <c r="I70" s="22" t="str">
        <f t="shared" si="0"/>
        <v/>
      </c>
    </row>
    <row r="71" spans="1:19" x14ac:dyDescent="0.3">
      <c r="A71" s="21"/>
      <c r="B71" s="293" t="str">
        <f>IF($A71&gt;0,VLOOKUP($A71,[2]ADICIONALES!$A$1:$C$200,2,FALSE),"")</f>
        <v/>
      </c>
      <c r="C71" s="293"/>
      <c r="D71" s="293"/>
      <c r="E71" s="294" t="str">
        <f>IF($A71&gt;0,VLOOKUP($A71,[2]ADICIONALES!$A$1:$C$200,3,FALSE),"")</f>
        <v/>
      </c>
      <c r="F71" s="294"/>
      <c r="G71" s="32"/>
      <c r="H71" s="180"/>
      <c r="I71" s="22" t="str">
        <f t="shared" si="0"/>
        <v/>
      </c>
    </row>
    <row r="72" spans="1:19" x14ac:dyDescent="0.3">
      <c r="A72" s="21"/>
      <c r="B72" s="293" t="str">
        <f>IF($A72&gt;0,VLOOKUP($A72,[2]ADICIONALES!$A$1:$C$200,2,FALSE),"")</f>
        <v/>
      </c>
      <c r="C72" s="293"/>
      <c r="D72" s="293"/>
      <c r="E72" s="294" t="str">
        <f>IF($A72&gt;0,VLOOKUP($A72,[2]ADICIONALES!$A$1:$C$200,3,FALSE),"")</f>
        <v/>
      </c>
      <c r="F72" s="294"/>
      <c r="G72" s="32"/>
      <c r="H72" s="180"/>
      <c r="I72" s="22" t="str">
        <f t="shared" si="0"/>
        <v/>
      </c>
    </row>
    <row r="73" spans="1:19" s="25" customFormat="1" x14ac:dyDescent="0.3">
      <c r="A73" s="21"/>
      <c r="B73" s="293" t="str">
        <f>IF($A73&gt;0,VLOOKUP($A73,[2]ADICIONALES!$A$1:$C$200,2,FALSE),"")</f>
        <v/>
      </c>
      <c r="C73" s="293"/>
      <c r="D73" s="293"/>
      <c r="E73" s="295"/>
      <c r="F73" s="295"/>
      <c r="G73" s="23"/>
      <c r="H73" s="180"/>
      <c r="I73" s="24"/>
    </row>
    <row r="74" spans="1:19" x14ac:dyDescent="0.3">
      <c r="E74" s="292"/>
      <c r="F74" s="292"/>
      <c r="G74" s="32"/>
      <c r="H74" s="180"/>
    </row>
    <row r="75" spans="1:19" s="8" customFormat="1" x14ac:dyDescent="0.3">
      <c r="A75" s="6"/>
      <c r="B75" s="6"/>
      <c r="C75" s="6"/>
      <c r="D75" s="6"/>
      <c r="E75" s="292"/>
      <c r="F75" s="292"/>
      <c r="G75" s="32"/>
      <c r="H75" s="180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3">
      <c r="A76" s="6"/>
      <c r="B76" s="6"/>
      <c r="C76" s="6"/>
      <c r="D76" s="6"/>
      <c r="E76" s="292"/>
      <c r="F76" s="292"/>
      <c r="G76" s="32"/>
      <c r="H76" s="180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3">
      <c r="A77" s="6"/>
      <c r="B77" s="6"/>
      <c r="C77" s="6"/>
      <c r="D77" s="6"/>
      <c r="E77" s="292"/>
      <c r="F77" s="292"/>
      <c r="G77" s="32"/>
      <c r="H77" s="180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3">
      <c r="A78" s="6"/>
      <c r="B78" s="6"/>
      <c r="C78" s="6"/>
      <c r="D78" s="6"/>
      <c r="E78" s="292"/>
      <c r="F78" s="292"/>
      <c r="G78" s="32"/>
      <c r="H78" s="180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3">
      <c r="A79" s="6"/>
      <c r="B79" s="6"/>
      <c r="C79" s="6"/>
      <c r="D79" s="6"/>
      <c r="E79" s="292"/>
      <c r="F79" s="292"/>
      <c r="G79" s="32"/>
      <c r="H79" s="180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3">
      <c r="A80" s="6"/>
      <c r="B80" s="6"/>
      <c r="C80" s="6"/>
      <c r="D80" s="6"/>
      <c r="E80" s="292"/>
      <c r="F80" s="292"/>
      <c r="G80" s="32"/>
      <c r="H80" s="180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3">
      <c r="A81" s="6"/>
      <c r="B81" s="6"/>
      <c r="C81" s="6"/>
      <c r="D81" s="6"/>
      <c r="E81" s="292"/>
      <c r="F81" s="292"/>
      <c r="G81" s="32"/>
      <c r="H81" s="180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3">
      <c r="A82" s="6"/>
      <c r="B82" s="6"/>
      <c r="C82" s="6"/>
      <c r="D82" s="6"/>
      <c r="E82" s="292"/>
      <c r="F82" s="292"/>
      <c r="G82" s="32"/>
      <c r="H82" s="180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3">
      <c r="A83" s="6"/>
      <c r="B83" s="6"/>
      <c r="C83" s="6"/>
      <c r="D83" s="6"/>
      <c r="E83" s="292"/>
      <c r="F83" s="292"/>
      <c r="G83" s="32"/>
      <c r="H83" s="180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3">
      <c r="A84" s="6"/>
      <c r="B84" s="6"/>
      <c r="C84" s="6"/>
      <c r="D84" s="6"/>
      <c r="E84" s="292"/>
      <c r="F84" s="292"/>
      <c r="G84" s="32"/>
      <c r="H84" s="180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3">
      <c r="A85" s="6"/>
      <c r="B85" s="6"/>
      <c r="C85" s="6"/>
      <c r="D85" s="6"/>
      <c r="E85" s="292"/>
      <c r="F85" s="292"/>
      <c r="G85" s="32"/>
      <c r="H85" s="180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3">
      <c r="A86" s="6"/>
      <c r="B86" s="6"/>
      <c r="C86" s="6"/>
      <c r="D86" s="6"/>
      <c r="E86" s="292"/>
      <c r="F86" s="292"/>
      <c r="G86" s="32"/>
      <c r="H86" s="180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3">
      <c r="A87" s="6"/>
      <c r="B87" s="6"/>
      <c r="C87" s="6"/>
      <c r="D87" s="6"/>
      <c r="E87" s="292"/>
      <c r="F87" s="292"/>
      <c r="G87" s="32"/>
      <c r="H87" s="18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3">
      <c r="A88" s="6"/>
      <c r="B88" s="6"/>
      <c r="C88" s="6"/>
      <c r="D88" s="6"/>
      <c r="E88" s="292"/>
      <c r="F88" s="292"/>
      <c r="G88" s="32"/>
      <c r="H88" s="18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3">
      <c r="A89" s="6"/>
      <c r="B89" s="6"/>
      <c r="C89" s="6"/>
      <c r="D89" s="6"/>
      <c r="E89" s="292"/>
      <c r="F89" s="292"/>
      <c r="G89" s="32"/>
      <c r="H89" s="18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3">
      <c r="A90" s="6"/>
      <c r="B90" s="6"/>
      <c r="C90" s="6"/>
      <c r="D90" s="6"/>
      <c r="E90" s="292"/>
      <c r="F90" s="292"/>
      <c r="G90" s="32"/>
      <c r="H90" s="18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3">
      <c r="A91" s="6"/>
      <c r="B91" s="6"/>
      <c r="C91" s="6"/>
      <c r="D91" s="6"/>
      <c r="E91" s="292"/>
      <c r="F91" s="292"/>
      <c r="G91" s="32"/>
      <c r="H91" s="18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3">
      <c r="A92" s="6"/>
      <c r="B92" s="6"/>
      <c r="C92" s="6"/>
      <c r="D92" s="6"/>
      <c r="E92" s="292"/>
      <c r="F92" s="292"/>
      <c r="G92" s="32"/>
      <c r="H92" s="18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3">
      <c r="A93" s="6"/>
      <c r="B93" s="6"/>
      <c r="C93" s="6"/>
      <c r="D93" s="6"/>
      <c r="E93" s="292"/>
      <c r="F93" s="292"/>
      <c r="G93" s="32"/>
      <c r="H93" s="18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3">
      <c r="A94" s="6"/>
      <c r="B94" s="6"/>
      <c r="C94" s="6"/>
      <c r="D94" s="6"/>
      <c r="E94" s="292"/>
      <c r="F94" s="292"/>
      <c r="G94" s="32"/>
      <c r="H94" s="18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3">
      <c r="A95" s="6"/>
      <c r="B95" s="6"/>
      <c r="C95" s="6"/>
      <c r="D95" s="6"/>
      <c r="E95" s="292"/>
      <c r="F95" s="292"/>
      <c r="G95" s="32"/>
      <c r="H95" s="18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3">
      <c r="A96" s="6"/>
      <c r="B96" s="6"/>
      <c r="C96" s="6"/>
      <c r="D96" s="6"/>
      <c r="E96" s="292"/>
      <c r="F96" s="292"/>
      <c r="G96" s="32"/>
      <c r="H96" s="18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3">
      <c r="A97" s="6"/>
      <c r="B97" s="6"/>
      <c r="C97" s="6"/>
      <c r="D97" s="6"/>
      <c r="E97" s="292"/>
      <c r="F97" s="292"/>
      <c r="G97" s="32"/>
      <c r="H97" s="18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3">
      <c r="A98" s="6"/>
      <c r="B98" s="6"/>
      <c r="C98" s="6"/>
      <c r="D98" s="6"/>
      <c r="E98" s="292"/>
      <c r="F98" s="292"/>
      <c r="G98" s="32"/>
      <c r="H98" s="18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3">
      <c r="A99" s="6"/>
      <c r="B99" s="6"/>
      <c r="C99" s="6"/>
      <c r="D99" s="6"/>
      <c r="E99" s="292"/>
      <c r="F99" s="292"/>
      <c r="G99" s="32"/>
      <c r="H99" s="18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3">
      <c r="A100" s="6"/>
      <c r="B100" s="6"/>
      <c r="C100" s="6"/>
      <c r="D100" s="6"/>
      <c r="E100" s="292"/>
      <c r="F100" s="292"/>
      <c r="G100" s="32"/>
      <c r="H100" s="18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3">
      <c r="A101" s="6"/>
      <c r="B101" s="6"/>
      <c r="C101" s="6"/>
      <c r="D101" s="6"/>
      <c r="E101" s="292"/>
      <c r="F101" s="292"/>
      <c r="G101" s="32"/>
      <c r="H101" s="18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3">
      <c r="A102" s="6"/>
      <c r="B102" s="6"/>
      <c r="C102" s="6"/>
      <c r="D102" s="6"/>
      <c r="E102" s="292"/>
      <c r="F102" s="292"/>
      <c r="G102" s="32"/>
      <c r="H102" s="18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3">
      <c r="A103" s="6"/>
      <c r="B103" s="6"/>
      <c r="C103" s="6"/>
      <c r="D103" s="6"/>
      <c r="E103" s="292"/>
      <c r="F103" s="292"/>
      <c r="G103" s="32"/>
      <c r="H103" s="18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3">
      <c r="A104" s="6"/>
      <c r="B104" s="6"/>
      <c r="C104" s="6"/>
      <c r="D104" s="6"/>
      <c r="E104" s="292"/>
      <c r="F104" s="292"/>
      <c r="G104" s="32"/>
      <c r="H104" s="18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3">
      <c r="A105" s="6"/>
      <c r="B105" s="6"/>
      <c r="C105" s="6"/>
      <c r="D105" s="6"/>
      <c r="E105" s="292"/>
      <c r="F105" s="292"/>
      <c r="G105" s="32"/>
      <c r="H105" s="18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3">
      <c r="A106" s="6"/>
      <c r="B106" s="6"/>
      <c r="C106" s="6"/>
      <c r="D106" s="6"/>
      <c r="E106" s="292"/>
      <c r="F106" s="292"/>
      <c r="G106" s="32"/>
      <c r="H106" s="18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3">
      <c r="A107" s="6"/>
      <c r="B107" s="6"/>
      <c r="C107" s="6"/>
      <c r="D107" s="6"/>
      <c r="E107" s="292"/>
      <c r="F107" s="292"/>
      <c r="G107" s="32"/>
      <c r="H107" s="18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3">
      <c r="A108" s="6"/>
      <c r="B108" s="6"/>
      <c r="C108" s="6"/>
      <c r="D108" s="6"/>
      <c r="E108" s="292"/>
      <c r="F108" s="292"/>
      <c r="G108" s="32"/>
      <c r="H108" s="18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3">
      <c r="A109" s="6"/>
      <c r="B109" s="6"/>
      <c r="C109" s="6"/>
      <c r="D109" s="6"/>
      <c r="E109" s="292"/>
      <c r="F109" s="292"/>
      <c r="G109" s="32"/>
      <c r="H109" s="18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3">
      <c r="A110" s="6"/>
      <c r="B110" s="6"/>
      <c r="C110" s="6"/>
      <c r="D110" s="6"/>
      <c r="E110" s="292"/>
      <c r="F110" s="292"/>
      <c r="G110" s="32"/>
      <c r="H110" s="18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3">
      <c r="A111" s="6"/>
      <c r="B111" s="6"/>
      <c r="C111" s="6"/>
      <c r="D111" s="6"/>
      <c r="E111" s="292"/>
      <c r="F111" s="292"/>
      <c r="G111" s="32"/>
      <c r="H111" s="18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3">
      <c r="A112" s="6"/>
      <c r="B112" s="6"/>
      <c r="C112" s="6"/>
      <c r="D112" s="6"/>
      <c r="E112" s="292"/>
      <c r="F112" s="292"/>
      <c r="G112" s="32"/>
      <c r="H112" s="18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3">
      <c r="A113" s="6"/>
      <c r="B113" s="6"/>
      <c r="C113" s="6"/>
      <c r="D113" s="6"/>
      <c r="E113" s="292"/>
      <c r="F113" s="292"/>
      <c r="G113" s="32"/>
      <c r="H113" s="18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3">
      <c r="A114" s="6"/>
      <c r="B114" s="6"/>
      <c r="C114" s="6"/>
      <c r="D114" s="6"/>
      <c r="E114" s="292"/>
      <c r="F114" s="292"/>
      <c r="G114" s="32"/>
      <c r="H114" s="18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3">
      <c r="A115" s="6"/>
      <c r="B115" s="6"/>
      <c r="C115" s="6"/>
      <c r="D115" s="6"/>
      <c r="E115" s="292"/>
      <c r="F115" s="292"/>
      <c r="G115" s="32"/>
      <c r="H115" s="18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3">
      <c r="A116" s="6"/>
      <c r="B116" s="6"/>
      <c r="C116" s="6"/>
      <c r="D116" s="6"/>
      <c r="E116" s="292"/>
      <c r="F116" s="292"/>
      <c r="G116" s="32"/>
      <c r="H116" s="18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3">
      <c r="A117" s="6"/>
      <c r="B117" s="6"/>
      <c r="C117" s="6"/>
      <c r="D117" s="6"/>
      <c r="E117" s="292"/>
      <c r="F117" s="292"/>
      <c r="G117" s="32"/>
      <c r="H117" s="18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3">
      <c r="A118" s="6"/>
      <c r="B118" s="6"/>
      <c r="C118" s="6"/>
      <c r="D118" s="6"/>
      <c r="E118" s="292"/>
      <c r="F118" s="292"/>
      <c r="G118" s="32"/>
      <c r="H118" s="18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3">
      <c r="A119" s="6"/>
      <c r="B119" s="6"/>
      <c r="C119" s="6"/>
      <c r="D119" s="6"/>
      <c r="E119" s="292"/>
      <c r="F119" s="292"/>
      <c r="G119" s="32"/>
      <c r="H119" s="18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3">
      <c r="A120" s="6"/>
      <c r="B120" s="6"/>
      <c r="C120" s="6"/>
      <c r="D120" s="6"/>
      <c r="E120" s="292"/>
      <c r="F120" s="292"/>
      <c r="G120" s="32"/>
      <c r="H120" s="18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3">
      <c r="A121" s="6"/>
      <c r="B121" s="6"/>
      <c r="C121" s="6"/>
      <c r="D121" s="6"/>
      <c r="E121" s="292"/>
      <c r="F121" s="292"/>
      <c r="G121" s="32"/>
      <c r="H121" s="18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3">
      <c r="A122" s="6"/>
      <c r="B122" s="6"/>
      <c r="C122" s="6"/>
      <c r="D122" s="6"/>
      <c r="E122" s="292"/>
      <c r="F122" s="292"/>
      <c r="G122" s="32"/>
      <c r="H122" s="18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3">
      <c r="A123" s="6"/>
      <c r="B123" s="6"/>
      <c r="C123" s="6"/>
      <c r="D123" s="6"/>
      <c r="E123" s="292"/>
      <c r="F123" s="292"/>
      <c r="G123" s="32"/>
      <c r="H123" s="18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3">
      <c r="A124" s="6"/>
      <c r="B124" s="6"/>
      <c r="C124" s="6"/>
      <c r="D124" s="6"/>
      <c r="E124" s="292"/>
      <c r="F124" s="292"/>
      <c r="G124" s="32"/>
      <c r="H124" s="18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3">
      <c r="A125" s="6"/>
      <c r="B125" s="6"/>
      <c r="C125" s="6"/>
      <c r="D125" s="6"/>
      <c r="E125" s="292"/>
      <c r="F125" s="292"/>
      <c r="G125" s="32"/>
      <c r="H125" s="18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3">
      <c r="A126" s="6"/>
      <c r="B126" s="6"/>
      <c r="C126" s="6"/>
      <c r="D126" s="6"/>
      <c r="E126" s="292"/>
      <c r="F126" s="292"/>
      <c r="G126" s="32"/>
      <c r="H126" s="18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3">
      <c r="A127" s="6"/>
      <c r="B127" s="6"/>
      <c r="C127" s="6"/>
      <c r="D127" s="6"/>
      <c r="E127" s="292"/>
      <c r="F127" s="292"/>
      <c r="G127" s="32"/>
      <c r="H127" s="18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3">
      <c r="A128" s="6"/>
      <c r="B128" s="6"/>
      <c r="C128" s="6"/>
      <c r="D128" s="6"/>
      <c r="E128" s="292"/>
      <c r="F128" s="292"/>
      <c r="G128" s="32"/>
      <c r="H128" s="18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3">
      <c r="A129" s="6"/>
      <c r="B129" s="6"/>
      <c r="C129" s="6"/>
      <c r="D129" s="6"/>
      <c r="E129" s="292"/>
      <c r="F129" s="292"/>
      <c r="G129" s="32"/>
      <c r="H129" s="18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3">
      <c r="A130" s="6"/>
      <c r="B130" s="6"/>
      <c r="C130" s="6"/>
      <c r="D130" s="6"/>
      <c r="E130" s="292"/>
      <c r="F130" s="292"/>
      <c r="G130" s="32"/>
      <c r="H130" s="18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3">
      <c r="A131" s="6"/>
      <c r="B131" s="6"/>
      <c r="C131" s="6"/>
      <c r="D131" s="6"/>
      <c r="E131" s="292"/>
      <c r="F131" s="292"/>
      <c r="G131" s="32"/>
      <c r="H131" s="18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3">
      <c r="A132" s="6"/>
      <c r="B132" s="6"/>
      <c r="C132" s="6"/>
      <c r="D132" s="6"/>
      <c r="E132" s="292"/>
      <c r="F132" s="292"/>
      <c r="G132" s="32"/>
      <c r="H132" s="18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3">
      <c r="A133" s="6"/>
      <c r="B133" s="6"/>
      <c r="C133" s="6"/>
      <c r="D133" s="6"/>
      <c r="E133" s="292"/>
      <c r="F133" s="292"/>
      <c r="G133" s="32"/>
      <c r="H133" s="18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3">
      <c r="A134" s="6"/>
      <c r="B134" s="6"/>
      <c r="C134" s="6"/>
      <c r="D134" s="6"/>
      <c r="E134" s="292"/>
      <c r="F134" s="292"/>
      <c r="G134" s="32"/>
      <c r="H134" s="18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3">
      <c r="A135" s="6"/>
      <c r="B135" s="6"/>
      <c r="C135" s="6"/>
      <c r="D135" s="6"/>
      <c r="E135" s="292"/>
      <c r="F135" s="292"/>
      <c r="G135" s="32"/>
      <c r="H135" s="18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3">
      <c r="A136" s="6"/>
      <c r="B136" s="6"/>
      <c r="C136" s="6"/>
      <c r="D136" s="6"/>
      <c r="E136" s="292"/>
      <c r="F136" s="292"/>
      <c r="G136" s="32"/>
      <c r="H136" s="18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3">
      <c r="A137" s="6"/>
      <c r="B137" s="6"/>
      <c r="C137" s="6"/>
      <c r="D137" s="6"/>
      <c r="E137" s="292"/>
      <c r="F137" s="292"/>
      <c r="G137" s="32"/>
      <c r="H137" s="18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3">
      <c r="A138" s="6"/>
      <c r="B138" s="6"/>
      <c r="C138" s="6"/>
      <c r="D138" s="6"/>
      <c r="E138" s="292"/>
      <c r="F138" s="292"/>
      <c r="G138" s="32"/>
      <c r="H138" s="18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3">
      <c r="A139" s="6"/>
      <c r="B139" s="6"/>
      <c r="C139" s="6"/>
      <c r="D139" s="6"/>
      <c r="E139" s="292"/>
      <c r="F139" s="292"/>
      <c r="G139" s="32"/>
      <c r="H139" s="18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3">
      <c r="A140" s="6"/>
      <c r="B140" s="6"/>
      <c r="C140" s="6"/>
      <c r="D140" s="6"/>
      <c r="E140" s="292"/>
      <c r="F140" s="292"/>
      <c r="G140" s="32"/>
      <c r="H140" s="18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3">
      <c r="A141" s="6"/>
      <c r="B141" s="6"/>
      <c r="C141" s="6"/>
      <c r="D141" s="6"/>
      <c r="E141" s="292"/>
      <c r="F141" s="292"/>
      <c r="G141" s="32"/>
      <c r="H141" s="18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3">
      <c r="A142" s="6"/>
      <c r="B142" s="6"/>
      <c r="C142" s="6"/>
      <c r="D142" s="6"/>
      <c r="E142" s="292"/>
      <c r="F142" s="292"/>
      <c r="G142" s="32"/>
      <c r="H142" s="18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3">
      <c r="A143" s="6"/>
      <c r="B143" s="6"/>
      <c r="C143" s="6"/>
      <c r="D143" s="6"/>
      <c r="E143" s="292"/>
      <c r="F143" s="292"/>
      <c r="G143" s="32"/>
      <c r="H143" s="18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3">
      <c r="A144" s="6"/>
      <c r="B144" s="6"/>
      <c r="C144" s="6"/>
      <c r="D144" s="6"/>
      <c r="E144" s="292"/>
      <c r="F144" s="292"/>
      <c r="G144" s="32"/>
      <c r="H144" s="18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3">
      <c r="A145" s="6"/>
      <c r="B145" s="6"/>
      <c r="C145" s="6"/>
      <c r="D145" s="6"/>
      <c r="E145" s="292"/>
      <c r="F145" s="292"/>
      <c r="G145" s="32"/>
      <c r="H145" s="18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3">
      <c r="A146" s="6"/>
      <c r="B146" s="6"/>
      <c r="C146" s="6"/>
      <c r="D146" s="6"/>
      <c r="E146" s="292"/>
      <c r="F146" s="292"/>
      <c r="G146" s="32"/>
      <c r="H146" s="18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3">
      <c r="A147" s="6"/>
      <c r="B147" s="6"/>
      <c r="C147" s="6"/>
      <c r="D147" s="6"/>
      <c r="E147" s="292"/>
      <c r="F147" s="292"/>
      <c r="G147" s="32"/>
      <c r="H147" s="18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3">
      <c r="A148" s="6"/>
      <c r="B148" s="6"/>
      <c r="C148" s="6"/>
      <c r="D148" s="6"/>
      <c r="E148" s="292"/>
      <c r="F148" s="292"/>
      <c r="G148" s="32"/>
      <c r="H148" s="18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3">
      <c r="A149" s="6"/>
      <c r="B149" s="6"/>
      <c r="C149" s="6"/>
      <c r="D149" s="6"/>
      <c r="E149" s="292"/>
      <c r="F149" s="292"/>
      <c r="G149" s="32"/>
      <c r="H149" s="18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3">
      <c r="A150" s="6"/>
      <c r="B150" s="6"/>
      <c r="C150" s="6"/>
      <c r="D150" s="6"/>
      <c r="E150" s="292"/>
      <c r="F150" s="292"/>
      <c r="G150" s="32"/>
      <c r="H150" s="18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3">
      <c r="A151" s="6"/>
      <c r="B151" s="6"/>
      <c r="C151" s="6"/>
      <c r="D151" s="6"/>
      <c r="E151" s="292"/>
      <c r="F151" s="292"/>
      <c r="G151" s="32"/>
      <c r="H151" s="18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3">
      <c r="A152" s="6"/>
      <c r="B152" s="6"/>
      <c r="C152" s="6"/>
      <c r="D152" s="6"/>
      <c r="E152" s="292"/>
      <c r="F152" s="292"/>
      <c r="G152" s="32"/>
      <c r="H152" s="18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3">
      <c r="A153" s="6"/>
      <c r="B153" s="6"/>
      <c r="C153" s="6"/>
      <c r="D153" s="6"/>
      <c r="E153" s="292"/>
      <c r="F153" s="292"/>
      <c r="G153" s="32"/>
      <c r="H153" s="18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3">
      <c r="A154" s="6"/>
      <c r="B154" s="6"/>
      <c r="C154" s="6"/>
      <c r="D154" s="6"/>
      <c r="E154" s="292"/>
      <c r="F154" s="292"/>
      <c r="G154" s="32"/>
      <c r="H154" s="18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3">
      <c r="A155" s="6"/>
      <c r="B155" s="6"/>
      <c r="C155" s="6"/>
      <c r="D155" s="6"/>
      <c r="E155" s="292"/>
      <c r="F155" s="292"/>
      <c r="G155" s="32"/>
      <c r="H155" s="18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3">
      <c r="A156" s="6"/>
      <c r="B156" s="6"/>
      <c r="C156" s="6"/>
      <c r="D156" s="6"/>
      <c r="E156" s="292"/>
      <c r="F156" s="292"/>
      <c r="G156" s="32"/>
      <c r="H156" s="18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3">
      <c r="A157" s="6"/>
      <c r="B157" s="6"/>
      <c r="C157" s="6"/>
      <c r="D157" s="6"/>
      <c r="E157" s="292"/>
      <c r="F157" s="292"/>
      <c r="G157" s="32"/>
      <c r="H157" s="18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3">
      <c r="A158" s="6"/>
      <c r="B158" s="6"/>
      <c r="C158" s="6"/>
      <c r="D158" s="6"/>
      <c r="E158" s="292"/>
      <c r="F158" s="292"/>
      <c r="G158" s="32"/>
      <c r="H158" s="18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3">
      <c r="A159" s="6"/>
      <c r="B159" s="6"/>
      <c r="C159" s="6"/>
      <c r="D159" s="6"/>
      <c r="E159" s="292"/>
      <c r="F159" s="292"/>
      <c r="G159" s="32"/>
      <c r="H159" s="18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3">
      <c r="A160" s="6"/>
      <c r="B160" s="6"/>
      <c r="C160" s="6"/>
      <c r="D160" s="6"/>
      <c r="E160" s="292"/>
      <c r="F160" s="292"/>
      <c r="G160" s="32"/>
      <c r="H160" s="18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3">
      <c r="A161" s="6"/>
      <c r="B161" s="6"/>
      <c r="C161" s="6"/>
      <c r="D161" s="6"/>
      <c r="E161" s="292"/>
      <c r="F161" s="292"/>
      <c r="G161" s="32"/>
      <c r="H161" s="18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3">
      <c r="A162" s="6"/>
      <c r="B162" s="6"/>
      <c r="C162" s="6"/>
      <c r="D162" s="6"/>
      <c r="E162" s="292"/>
      <c r="F162" s="292"/>
      <c r="G162" s="32"/>
      <c r="H162" s="18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3">
      <c r="A163" s="6"/>
      <c r="B163" s="6"/>
      <c r="C163" s="6"/>
      <c r="D163" s="6"/>
      <c r="E163" s="292"/>
      <c r="F163" s="292"/>
      <c r="G163" s="32"/>
      <c r="H163" s="18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3">
      <c r="A164" s="6"/>
      <c r="B164" s="6"/>
      <c r="C164" s="6"/>
      <c r="D164" s="6"/>
      <c r="E164" s="292"/>
      <c r="F164" s="292"/>
      <c r="G164" s="32"/>
      <c r="H164" s="18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3">
      <c r="A165" s="6"/>
      <c r="B165" s="6"/>
      <c r="C165" s="6"/>
      <c r="D165" s="6"/>
      <c r="E165" s="292"/>
      <c r="F165" s="292"/>
      <c r="G165" s="32"/>
      <c r="H165" s="18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3">
      <c r="A166" s="6"/>
      <c r="B166" s="6"/>
      <c r="C166" s="6"/>
      <c r="D166" s="6"/>
      <c r="E166" s="292"/>
      <c r="F166" s="292"/>
      <c r="G166" s="32"/>
      <c r="H166" s="18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3">
      <c r="A167" s="6"/>
      <c r="B167" s="6"/>
      <c r="C167" s="6"/>
      <c r="D167" s="6"/>
      <c r="E167" s="292"/>
      <c r="F167" s="292"/>
      <c r="G167" s="32"/>
      <c r="H167" s="18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3">
      <c r="A168" s="6"/>
      <c r="B168" s="6"/>
      <c r="C168" s="6"/>
      <c r="D168" s="6"/>
      <c r="E168" s="292"/>
      <c r="F168" s="292"/>
      <c r="G168" s="32"/>
      <c r="H168" s="18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3">
      <c r="A169" s="6"/>
      <c r="B169" s="6"/>
      <c r="C169" s="6"/>
      <c r="D169" s="6"/>
      <c r="E169" s="292"/>
      <c r="F169" s="292"/>
      <c r="G169" s="32"/>
      <c r="H169" s="18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3">
      <c r="A170" s="6"/>
      <c r="B170" s="6"/>
      <c r="C170" s="6"/>
      <c r="D170" s="6"/>
      <c r="E170" s="292"/>
      <c r="F170" s="292"/>
      <c r="G170" s="32"/>
      <c r="H170" s="18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3">
      <c r="A171" s="6"/>
      <c r="B171" s="6"/>
      <c r="C171" s="6"/>
      <c r="D171" s="6"/>
      <c r="E171" s="292"/>
      <c r="F171" s="292"/>
      <c r="G171" s="32"/>
      <c r="H171" s="18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3">
      <c r="A172" s="6"/>
      <c r="B172" s="6"/>
      <c r="C172" s="6"/>
      <c r="D172" s="6"/>
      <c r="E172" s="292"/>
      <c r="F172" s="292"/>
      <c r="G172" s="32"/>
      <c r="H172" s="18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3">
      <c r="A173" s="6"/>
      <c r="B173" s="6"/>
      <c r="C173" s="6"/>
      <c r="D173" s="6"/>
      <c r="E173" s="292"/>
      <c r="F173" s="292"/>
      <c r="G173" s="32"/>
      <c r="H173" s="18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3">
      <c r="A174" s="6"/>
      <c r="B174" s="6"/>
      <c r="C174" s="6"/>
      <c r="D174" s="6"/>
      <c r="E174" s="292"/>
      <c r="F174" s="292"/>
      <c r="G174" s="32"/>
      <c r="H174" s="18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3">
      <c r="A175" s="6"/>
      <c r="B175" s="6"/>
      <c r="C175" s="6"/>
      <c r="D175" s="6"/>
      <c r="E175" s="292"/>
      <c r="F175" s="292"/>
      <c r="G175" s="32"/>
      <c r="H175" s="18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3">
      <c r="A176" s="6"/>
      <c r="B176" s="6"/>
      <c r="C176" s="6"/>
      <c r="D176" s="6"/>
      <c r="E176" s="292"/>
      <c r="F176" s="292"/>
      <c r="G176" s="32"/>
      <c r="H176" s="18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3">
      <c r="A177" s="6"/>
      <c r="B177" s="6"/>
      <c r="C177" s="6"/>
      <c r="D177" s="6"/>
      <c r="E177" s="292"/>
      <c r="F177" s="292"/>
      <c r="G177" s="32"/>
      <c r="H177" s="18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3">
      <c r="A178" s="6"/>
      <c r="B178" s="6"/>
      <c r="C178" s="6"/>
      <c r="D178" s="6"/>
      <c r="E178" s="292"/>
      <c r="F178" s="292"/>
      <c r="G178" s="32"/>
      <c r="H178" s="18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3">
      <c r="A179" s="6"/>
      <c r="B179" s="6"/>
      <c r="C179" s="6"/>
      <c r="D179" s="6"/>
      <c r="E179" s="292"/>
      <c r="F179" s="292"/>
      <c r="G179" s="32"/>
      <c r="H179" s="18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3">
      <c r="A180" s="6"/>
      <c r="B180" s="6"/>
      <c r="C180" s="6"/>
      <c r="D180" s="6"/>
      <c r="E180" s="292"/>
      <c r="F180" s="292"/>
      <c r="G180" s="32"/>
      <c r="H180" s="18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3">
      <c r="A181" s="6"/>
      <c r="B181" s="6"/>
      <c r="C181" s="6"/>
      <c r="D181" s="6"/>
      <c r="E181" s="292"/>
      <c r="F181" s="292"/>
      <c r="G181" s="32"/>
      <c r="H181" s="18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3">
      <c r="A182" s="6"/>
      <c r="B182" s="6"/>
      <c r="C182" s="6"/>
      <c r="D182" s="6"/>
      <c r="E182" s="292"/>
      <c r="F182" s="292"/>
      <c r="G182" s="32"/>
      <c r="H182" s="18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3">
      <c r="A183" s="6"/>
      <c r="B183" s="6"/>
      <c r="C183" s="6"/>
      <c r="D183" s="6"/>
      <c r="E183" s="292"/>
      <c r="F183" s="292"/>
      <c r="G183" s="32"/>
      <c r="H183" s="18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3">
      <c r="A184" s="6"/>
      <c r="B184" s="6"/>
      <c r="C184" s="6"/>
      <c r="D184" s="6"/>
      <c r="E184" s="292"/>
      <c r="F184" s="292"/>
      <c r="G184" s="32"/>
      <c r="H184" s="18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3">
      <c r="A185" s="6"/>
      <c r="B185" s="6"/>
      <c r="C185" s="6"/>
      <c r="D185" s="6"/>
      <c r="E185" s="292"/>
      <c r="F185" s="292"/>
      <c r="G185" s="32"/>
      <c r="H185" s="18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3">
      <c r="A186" s="6"/>
      <c r="B186" s="6"/>
      <c r="C186" s="6"/>
      <c r="D186" s="6"/>
      <c r="E186" s="292"/>
      <c r="F186" s="292"/>
      <c r="G186" s="32"/>
      <c r="H186" s="18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3">
      <c r="A187" s="6"/>
      <c r="B187" s="6"/>
      <c r="C187" s="6"/>
      <c r="D187" s="6"/>
      <c r="E187" s="292"/>
      <c r="F187" s="292"/>
      <c r="G187" s="32"/>
      <c r="H187" s="18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3">
      <c r="A188" s="6"/>
      <c r="B188" s="6"/>
      <c r="C188" s="6"/>
      <c r="D188" s="6"/>
      <c r="E188" s="292"/>
      <c r="F188" s="292"/>
      <c r="G188" s="32"/>
      <c r="H188" s="18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3">
      <c r="A189" s="6"/>
      <c r="B189" s="6"/>
      <c r="C189" s="6"/>
      <c r="D189" s="6"/>
      <c r="E189" s="292"/>
      <c r="F189" s="292"/>
      <c r="G189" s="32"/>
      <c r="H189" s="18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3">
      <c r="A190" s="6"/>
      <c r="B190" s="6"/>
      <c r="C190" s="6"/>
      <c r="D190" s="6"/>
      <c r="E190" s="292"/>
      <c r="F190" s="292"/>
      <c r="G190" s="32"/>
      <c r="H190" s="18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3">
      <c r="A191" s="6"/>
      <c r="B191" s="6"/>
      <c r="C191" s="6"/>
      <c r="D191" s="6"/>
      <c r="E191" s="292"/>
      <c r="F191" s="292"/>
      <c r="G191" s="32"/>
      <c r="H191" s="18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3">
      <c r="A192" s="6"/>
      <c r="B192" s="6"/>
      <c r="C192" s="6"/>
      <c r="D192" s="6"/>
      <c r="E192" s="292"/>
      <c r="F192" s="292"/>
      <c r="G192" s="32"/>
      <c r="H192" s="18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3">
      <c r="A193" s="6"/>
      <c r="B193" s="6"/>
      <c r="C193" s="6"/>
      <c r="D193" s="6"/>
      <c r="E193" s="292"/>
      <c r="F193" s="292"/>
      <c r="G193" s="32"/>
      <c r="H193" s="18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3">
      <c r="A194" s="6"/>
      <c r="B194" s="6"/>
      <c r="C194" s="6"/>
      <c r="D194" s="6"/>
      <c r="E194" s="292"/>
      <c r="F194" s="292"/>
      <c r="G194" s="32"/>
      <c r="H194" s="18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3">
      <c r="A195" s="6"/>
      <c r="B195" s="6"/>
      <c r="C195" s="6"/>
      <c r="D195" s="6"/>
      <c r="E195" s="292"/>
      <c r="F195" s="292"/>
      <c r="G195" s="32"/>
      <c r="H195" s="18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3">
      <c r="A196" s="6"/>
      <c r="B196" s="6"/>
      <c r="C196" s="6"/>
      <c r="D196" s="6"/>
      <c r="E196" s="292"/>
      <c r="F196" s="292"/>
      <c r="G196" s="32"/>
      <c r="H196" s="18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3">
      <c r="A197" s="6"/>
      <c r="B197" s="6"/>
      <c r="C197" s="6"/>
      <c r="D197" s="6"/>
      <c r="E197" s="292"/>
      <c r="F197" s="292"/>
      <c r="G197" s="32"/>
      <c r="H197" s="18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3">
      <c r="A198" s="6"/>
      <c r="B198" s="6"/>
      <c r="C198" s="6"/>
      <c r="D198" s="6"/>
      <c r="E198" s="292"/>
      <c r="F198" s="292"/>
      <c r="G198" s="32"/>
      <c r="H198" s="18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3">
      <c r="A199" s="6"/>
      <c r="B199" s="6"/>
      <c r="C199" s="6"/>
      <c r="D199" s="6"/>
      <c r="E199" s="292"/>
      <c r="F199" s="292"/>
      <c r="G199" s="32"/>
      <c r="H199" s="18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3">
      <c r="A200" s="6"/>
      <c r="B200" s="6"/>
      <c r="C200" s="6"/>
      <c r="D200" s="6"/>
      <c r="E200" s="292"/>
      <c r="F200" s="292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3">
      <c r="A201" s="6"/>
      <c r="B201" s="6"/>
      <c r="C201" s="6"/>
      <c r="D201" s="6"/>
      <c r="E201" s="292"/>
      <c r="F201" s="292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3">
      <c r="A202" s="6"/>
      <c r="B202" s="6"/>
      <c r="C202" s="6"/>
      <c r="D202" s="6"/>
      <c r="E202" s="292"/>
      <c r="F202" s="292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3">
      <c r="A203" s="6"/>
      <c r="B203" s="6"/>
      <c r="C203" s="6"/>
      <c r="D203" s="6"/>
      <c r="E203" s="292"/>
      <c r="F203" s="292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3">
      <c r="A204" s="6"/>
      <c r="B204" s="6"/>
      <c r="C204" s="6"/>
      <c r="D204" s="6"/>
      <c r="E204" s="292"/>
      <c r="F204" s="292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3">
      <c r="A205" s="6"/>
      <c r="B205" s="6"/>
      <c r="C205" s="6"/>
      <c r="D205" s="6"/>
      <c r="E205" s="292"/>
      <c r="F205" s="292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3">
      <c r="A206" s="6"/>
      <c r="B206" s="6"/>
      <c r="C206" s="6"/>
      <c r="D206" s="6"/>
      <c r="E206" s="292"/>
      <c r="F206" s="292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3">
      <c r="A207" s="6"/>
      <c r="B207" s="6"/>
      <c r="C207" s="6"/>
      <c r="D207" s="6"/>
      <c r="E207" s="292"/>
      <c r="F207" s="292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3">
      <c r="A208" s="6"/>
      <c r="B208" s="6"/>
      <c r="C208" s="6"/>
      <c r="D208" s="6"/>
      <c r="E208" s="292"/>
      <c r="F208" s="292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3">
      <c r="A209" s="6"/>
      <c r="B209" s="6"/>
      <c r="C209" s="6"/>
      <c r="D209" s="6"/>
      <c r="E209" s="292"/>
      <c r="F209" s="292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3">
      <c r="A210" s="6"/>
      <c r="B210" s="6"/>
      <c r="C210" s="6"/>
      <c r="D210" s="6"/>
      <c r="E210" s="292"/>
      <c r="F210" s="292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3">
      <c r="A211" s="6"/>
      <c r="B211" s="6"/>
      <c r="C211" s="6"/>
      <c r="D211" s="6"/>
      <c r="E211" s="292"/>
      <c r="F211" s="292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3">
      <c r="A212" s="6"/>
      <c r="B212" s="6"/>
      <c r="C212" s="6"/>
      <c r="D212" s="6"/>
      <c r="E212" s="292"/>
      <c r="F212" s="29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3">
      <c r="A213" s="6"/>
      <c r="B213" s="6"/>
      <c r="C213" s="6"/>
      <c r="D213" s="6"/>
      <c r="E213" s="292"/>
      <c r="F213" s="29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3">
      <c r="A214" s="6"/>
      <c r="B214" s="6"/>
      <c r="C214" s="6"/>
      <c r="D214" s="6"/>
      <c r="E214" s="292"/>
      <c r="F214" s="29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3">
      <c r="A215" s="6"/>
      <c r="B215" s="6"/>
      <c r="C215" s="6"/>
      <c r="D215" s="6"/>
      <c r="E215" s="292"/>
      <c r="F215" s="29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3">
      <c r="A216" s="6"/>
      <c r="B216" s="6"/>
      <c r="C216" s="6"/>
      <c r="D216" s="6"/>
      <c r="E216" s="292"/>
      <c r="F216" s="29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3">
      <c r="A217" s="6"/>
      <c r="B217" s="6"/>
      <c r="C217" s="6"/>
      <c r="D217" s="6"/>
      <c r="E217" s="292"/>
      <c r="F217" s="29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3">
      <c r="A218" s="6"/>
      <c r="B218" s="6"/>
      <c r="C218" s="6"/>
      <c r="D218" s="6"/>
      <c r="E218" s="292"/>
      <c r="F218" s="29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3">
      <c r="A219" s="6"/>
      <c r="B219" s="6"/>
      <c r="C219" s="6"/>
      <c r="D219" s="6"/>
      <c r="E219" s="292"/>
      <c r="F219" s="29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3">
      <c r="A220" s="6"/>
      <c r="B220" s="6"/>
      <c r="C220" s="6"/>
      <c r="D220" s="6"/>
      <c r="E220" s="292"/>
      <c r="F220" s="29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3">
      <c r="A221" s="6"/>
      <c r="B221" s="6"/>
      <c r="C221" s="6"/>
      <c r="D221" s="6"/>
      <c r="E221" s="292"/>
      <c r="F221" s="29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3">
      <c r="A222" s="6"/>
      <c r="B222" s="6"/>
      <c r="C222" s="6"/>
      <c r="D222" s="6"/>
      <c r="E222" s="292"/>
      <c r="F222" s="29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3">
      <c r="A223" s="6"/>
      <c r="B223" s="6"/>
      <c r="C223" s="6"/>
      <c r="D223" s="6"/>
      <c r="E223" s="292"/>
      <c r="F223" s="29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3">
      <c r="A224" s="6"/>
      <c r="B224" s="6"/>
      <c r="C224" s="6"/>
      <c r="D224" s="6"/>
      <c r="E224" s="292"/>
      <c r="F224" s="29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3">
      <c r="A225" s="6"/>
      <c r="B225" s="6"/>
      <c r="C225" s="6"/>
      <c r="D225" s="6"/>
      <c r="E225" s="292"/>
      <c r="F225" s="29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3">
      <c r="A226" s="6"/>
      <c r="B226" s="6"/>
      <c r="C226" s="6"/>
      <c r="D226" s="6"/>
      <c r="E226" s="292"/>
      <c r="F226" s="29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3">
      <c r="A227" s="6"/>
      <c r="B227" s="6"/>
      <c r="C227" s="6"/>
      <c r="D227" s="6"/>
      <c r="E227" s="292"/>
      <c r="F227" s="29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3">
      <c r="A228" s="6"/>
      <c r="B228" s="6"/>
      <c r="C228" s="6"/>
      <c r="D228" s="6"/>
      <c r="E228" s="292"/>
      <c r="F228" s="29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3">
      <c r="A229" s="6"/>
      <c r="B229" s="6"/>
      <c r="C229" s="6"/>
      <c r="D229" s="6"/>
      <c r="E229" s="292"/>
      <c r="F229" s="29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3">
      <c r="A230" s="6"/>
      <c r="B230" s="6"/>
      <c r="C230" s="6"/>
      <c r="D230" s="6"/>
      <c r="E230" s="292"/>
      <c r="F230" s="29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3">
      <c r="A231" s="6"/>
      <c r="B231" s="6"/>
      <c r="C231" s="6"/>
      <c r="D231" s="6"/>
      <c r="E231" s="292"/>
      <c r="F231" s="29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3">
      <c r="A232" s="6"/>
      <c r="B232" s="6"/>
      <c r="C232" s="6"/>
      <c r="D232" s="6"/>
      <c r="E232" s="292"/>
      <c r="F232" s="29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3">
      <c r="A233" s="6"/>
      <c r="B233" s="6"/>
      <c r="C233" s="6"/>
      <c r="D233" s="6"/>
      <c r="E233" s="292"/>
      <c r="F233" s="29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3">
      <c r="A234" s="6"/>
      <c r="B234" s="6"/>
      <c r="C234" s="6"/>
      <c r="D234" s="6"/>
      <c r="E234" s="292"/>
      <c r="F234" s="29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3">
      <c r="A235" s="6"/>
      <c r="B235" s="6"/>
      <c r="C235" s="6"/>
      <c r="D235" s="6"/>
      <c r="E235" s="292"/>
      <c r="F235" s="29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3">
      <c r="A236" s="6"/>
      <c r="B236" s="6"/>
      <c r="C236" s="6"/>
      <c r="D236" s="6"/>
      <c r="E236" s="292"/>
      <c r="F236" s="29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3">
      <c r="A237" s="6"/>
      <c r="B237" s="6"/>
      <c r="C237" s="6"/>
      <c r="D237" s="6"/>
      <c r="E237" s="292"/>
      <c r="F237" s="29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3">
      <c r="A238" s="6"/>
      <c r="B238" s="6"/>
      <c r="C238" s="6"/>
      <c r="D238" s="6"/>
      <c r="E238" s="292"/>
      <c r="F238" s="29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3">
      <c r="A239" s="6"/>
      <c r="B239" s="6"/>
      <c r="C239" s="6"/>
      <c r="D239" s="6"/>
      <c r="E239" s="292"/>
      <c r="F239" s="29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3">
      <c r="A240" s="6"/>
      <c r="B240" s="6"/>
      <c r="C240" s="6"/>
      <c r="D240" s="6"/>
      <c r="E240" s="292"/>
      <c r="F240" s="29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3">
      <c r="A241" s="6"/>
      <c r="B241" s="6"/>
      <c r="C241" s="6"/>
      <c r="D241" s="6"/>
      <c r="E241" s="292"/>
      <c r="F241" s="29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3">
      <c r="A242" s="6"/>
      <c r="B242" s="6"/>
      <c r="C242" s="6"/>
      <c r="D242" s="6"/>
      <c r="E242" s="292"/>
      <c r="F242" s="29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3">
      <c r="A243" s="6"/>
      <c r="B243" s="6"/>
      <c r="C243" s="6"/>
      <c r="D243" s="6"/>
      <c r="E243" s="292"/>
      <c r="F243" s="29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3">
      <c r="A244" s="6"/>
      <c r="B244" s="6"/>
      <c r="C244" s="6"/>
      <c r="D244" s="6"/>
      <c r="E244" s="292"/>
      <c r="F244" s="29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3">
      <c r="A245" s="6"/>
      <c r="B245" s="6"/>
      <c r="C245" s="6"/>
      <c r="D245" s="6"/>
      <c r="E245" s="292"/>
      <c r="F245" s="29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3">
      <c r="A246" s="6"/>
      <c r="B246" s="6"/>
      <c r="C246" s="6"/>
      <c r="D246" s="6"/>
      <c r="E246" s="292"/>
      <c r="F246" s="29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3">
      <c r="A247" s="6"/>
      <c r="B247" s="6"/>
      <c r="C247" s="6"/>
      <c r="D247" s="6"/>
      <c r="E247" s="292"/>
      <c r="F247" s="29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3">
      <c r="A248" s="6"/>
      <c r="B248" s="6"/>
      <c r="C248" s="6"/>
      <c r="D248" s="6"/>
      <c r="E248" s="292"/>
      <c r="F248" s="29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3">
      <c r="A249" s="6"/>
      <c r="B249" s="6"/>
      <c r="C249" s="6"/>
      <c r="D249" s="6"/>
      <c r="E249" s="292"/>
      <c r="F249" s="29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3">
      <c r="A250" s="6"/>
      <c r="B250" s="6"/>
      <c r="C250" s="6"/>
      <c r="D250" s="6"/>
      <c r="E250" s="292"/>
      <c r="F250" s="29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3">
      <c r="A251" s="6"/>
      <c r="B251" s="6"/>
      <c r="C251" s="6"/>
      <c r="D251" s="6"/>
      <c r="E251" s="292"/>
      <c r="F251" s="29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3">
      <c r="A252" s="6"/>
      <c r="B252" s="6"/>
      <c r="C252" s="6"/>
      <c r="D252" s="6"/>
      <c r="E252" s="292"/>
      <c r="F252" s="29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3">
      <c r="A253" s="6"/>
      <c r="B253" s="6"/>
      <c r="C253" s="6"/>
      <c r="D253" s="6"/>
      <c r="E253" s="292"/>
      <c r="F253" s="29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3">
      <c r="A254" s="6"/>
      <c r="B254" s="6"/>
      <c r="C254" s="6"/>
      <c r="D254" s="6"/>
      <c r="E254" s="292"/>
      <c r="F254" s="29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3">
      <c r="A255" s="6"/>
      <c r="B255" s="6"/>
      <c r="C255" s="6"/>
      <c r="D255" s="6"/>
      <c r="E255" s="292"/>
      <c r="F255" s="29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3">
      <c r="A256" s="6"/>
      <c r="B256" s="6"/>
      <c r="C256" s="6"/>
      <c r="D256" s="6"/>
      <c r="E256" s="292"/>
      <c r="F256" s="29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3">
      <c r="A257" s="6"/>
      <c r="B257" s="6"/>
      <c r="C257" s="6"/>
      <c r="D257" s="6"/>
      <c r="E257" s="292"/>
      <c r="F257" s="29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3">
      <c r="A258" s="6"/>
      <c r="B258" s="6"/>
      <c r="C258" s="6"/>
      <c r="D258" s="6"/>
      <c r="E258" s="292"/>
      <c r="F258" s="29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3">
      <c r="A259" s="6"/>
      <c r="B259" s="6"/>
      <c r="C259" s="6"/>
      <c r="D259" s="6"/>
      <c r="E259" s="292"/>
      <c r="F259" s="29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3">
      <c r="A260" s="6"/>
      <c r="B260" s="6"/>
      <c r="C260" s="6"/>
      <c r="D260" s="6"/>
      <c r="E260" s="292"/>
      <c r="F260" s="29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3">
      <c r="A261" s="6"/>
      <c r="B261" s="6"/>
      <c r="C261" s="6"/>
      <c r="D261" s="6"/>
      <c r="E261" s="292"/>
      <c r="F261" s="29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3">
      <c r="A262" s="6"/>
      <c r="B262" s="6"/>
      <c r="C262" s="6"/>
      <c r="D262" s="6"/>
      <c r="E262" s="292"/>
      <c r="F262" s="29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3">
      <c r="A263" s="6"/>
      <c r="B263" s="6"/>
      <c r="C263" s="6"/>
      <c r="D263" s="6"/>
      <c r="E263" s="292"/>
      <c r="F263" s="29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3">
      <c r="A264" s="6"/>
      <c r="B264" s="6"/>
      <c r="C264" s="6"/>
      <c r="D264" s="6"/>
      <c r="E264" s="292"/>
      <c r="F264" s="29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3">
      <c r="A265" s="6"/>
      <c r="B265" s="6"/>
      <c r="C265" s="6"/>
      <c r="D265" s="6"/>
      <c r="E265" s="292"/>
      <c r="F265" s="29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3">
      <c r="A266" s="6"/>
      <c r="B266" s="6"/>
      <c r="C266" s="6"/>
      <c r="D266" s="6"/>
      <c r="E266" s="292"/>
      <c r="F266" s="29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3">
      <c r="A267" s="6"/>
      <c r="B267" s="6"/>
      <c r="C267" s="6"/>
      <c r="D267" s="6"/>
      <c r="E267" s="292"/>
      <c r="F267" s="29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3">
      <c r="A268" s="6"/>
      <c r="B268" s="6"/>
      <c r="C268" s="6"/>
      <c r="D268" s="6"/>
      <c r="E268" s="292"/>
      <c r="F268" s="29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3">
      <c r="A269" s="6"/>
      <c r="B269" s="6"/>
      <c r="C269" s="6"/>
      <c r="D269" s="6"/>
      <c r="E269" s="292"/>
      <c r="F269" s="29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3">
      <c r="A270" s="6"/>
      <c r="B270" s="6"/>
      <c r="C270" s="6"/>
      <c r="D270" s="6"/>
      <c r="E270" s="292"/>
      <c r="F270" s="29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3">
      <c r="A271" s="6"/>
      <c r="B271" s="6"/>
      <c r="C271" s="6"/>
      <c r="D271" s="6"/>
      <c r="E271" s="292"/>
      <c r="F271" s="29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3">
      <c r="A272" s="6"/>
      <c r="B272" s="6"/>
      <c r="C272" s="6"/>
      <c r="D272" s="6"/>
      <c r="E272" s="292"/>
      <c r="F272" s="29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3">
      <c r="A273" s="6"/>
      <c r="B273" s="6"/>
      <c r="C273" s="6"/>
      <c r="D273" s="6"/>
      <c r="E273" s="292"/>
      <c r="F273" s="29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3">
      <c r="A274" s="6"/>
      <c r="B274" s="6"/>
      <c r="C274" s="6"/>
      <c r="D274" s="6"/>
      <c r="E274" s="292"/>
      <c r="F274" s="29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3">
      <c r="A275" s="6"/>
      <c r="B275" s="6"/>
      <c r="C275" s="6"/>
      <c r="D275" s="6"/>
      <c r="E275" s="292"/>
      <c r="F275" s="29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3">
      <c r="A276" s="6"/>
      <c r="B276" s="6"/>
      <c r="C276" s="6"/>
      <c r="D276" s="6"/>
      <c r="E276" s="292"/>
      <c r="F276" s="29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3">
      <c r="A277" s="6"/>
      <c r="B277" s="6"/>
      <c r="C277" s="6"/>
      <c r="D277" s="6"/>
      <c r="E277" s="292"/>
      <c r="F277" s="29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3">
      <c r="A278" s="6"/>
      <c r="B278" s="6"/>
      <c r="C278" s="6"/>
      <c r="D278" s="6"/>
      <c r="E278" s="292"/>
      <c r="F278" s="29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3">
      <c r="A279" s="6"/>
      <c r="B279" s="6"/>
      <c r="C279" s="6"/>
      <c r="D279" s="6"/>
      <c r="E279" s="292"/>
      <c r="F279" s="29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3">
      <c r="A280" s="6"/>
      <c r="B280" s="6"/>
      <c r="C280" s="6"/>
      <c r="D280" s="6"/>
      <c r="E280" s="292"/>
      <c r="F280" s="29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3">
      <c r="A281" s="6"/>
      <c r="B281" s="6"/>
      <c r="C281" s="6"/>
      <c r="D281" s="6"/>
      <c r="E281" s="292"/>
      <c r="F281" s="29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3">
      <c r="A282" s="6"/>
      <c r="B282" s="6"/>
      <c r="C282" s="6"/>
      <c r="D282" s="6"/>
      <c r="E282" s="292"/>
      <c r="F282" s="29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3">
      <c r="A283" s="6"/>
      <c r="B283" s="6"/>
      <c r="C283" s="6"/>
      <c r="D283" s="6"/>
      <c r="E283" s="292"/>
      <c r="F283" s="292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3">
      <c r="A284" s="6"/>
      <c r="B284" s="6"/>
      <c r="C284" s="6"/>
      <c r="D284" s="6"/>
      <c r="E284" s="292"/>
      <c r="F284" s="292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3">
      <c r="A285" s="6"/>
      <c r="B285" s="6"/>
      <c r="C285" s="6"/>
      <c r="D285" s="6"/>
      <c r="E285" s="292"/>
      <c r="F285" s="292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3">
      <c r="A286" s="6"/>
      <c r="B286" s="6"/>
      <c r="C286" s="6"/>
      <c r="D286" s="6"/>
      <c r="E286" s="292"/>
      <c r="F286" s="292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3">
      <c r="A287" s="6"/>
      <c r="B287" s="6"/>
      <c r="C287" s="6"/>
      <c r="D287" s="6"/>
      <c r="E287" s="292"/>
      <c r="F287" s="292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3">
      <c r="A288" s="6"/>
      <c r="B288" s="6"/>
      <c r="C288" s="6"/>
      <c r="D288" s="6"/>
      <c r="E288" s="292"/>
      <c r="F288" s="292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3">
      <c r="A289" s="6"/>
      <c r="B289" s="6"/>
      <c r="C289" s="6"/>
      <c r="D289" s="6"/>
      <c r="E289" s="292"/>
      <c r="F289" s="292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3">
      <c r="A290" s="6"/>
      <c r="B290" s="6"/>
      <c r="C290" s="6"/>
      <c r="D290" s="6"/>
      <c r="E290" s="292"/>
      <c r="F290" s="292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3">
      <c r="A291" s="6"/>
      <c r="B291" s="6"/>
      <c r="C291" s="6"/>
      <c r="D291" s="6"/>
      <c r="E291" s="292"/>
      <c r="F291" s="292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3">
      <c r="A292" s="6"/>
      <c r="B292" s="6"/>
      <c r="C292" s="6"/>
      <c r="D292" s="6"/>
      <c r="E292" s="292"/>
      <c r="F292" s="292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3">
      <c r="A293" s="6"/>
      <c r="B293" s="6"/>
      <c r="C293" s="6"/>
      <c r="D293" s="6"/>
      <c r="E293" s="292"/>
      <c r="F293" s="292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3">
      <c r="A294" s="6"/>
      <c r="B294" s="6"/>
      <c r="C294" s="6"/>
      <c r="D294" s="6"/>
      <c r="E294" s="292"/>
      <c r="F294" s="292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3">
      <c r="A295" s="6"/>
      <c r="B295" s="6"/>
      <c r="C295" s="6"/>
      <c r="D295" s="6"/>
      <c r="E295" s="292"/>
      <c r="F295" s="292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3">
      <c r="A296" s="6"/>
      <c r="B296" s="6"/>
      <c r="C296" s="6"/>
      <c r="D296" s="6"/>
      <c r="E296" s="292"/>
      <c r="F296" s="292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3">
      <c r="A297" s="6"/>
      <c r="B297" s="6"/>
      <c r="C297" s="6"/>
      <c r="D297" s="6"/>
      <c r="E297" s="292"/>
      <c r="F297" s="292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3">
      <c r="A298" s="6"/>
      <c r="B298" s="6"/>
      <c r="C298" s="6"/>
      <c r="D298" s="6"/>
      <c r="E298" s="292"/>
      <c r="F298" s="292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3">
      <c r="A299" s="6"/>
      <c r="B299" s="6"/>
      <c r="C299" s="6"/>
      <c r="D299" s="6"/>
      <c r="E299" s="292"/>
      <c r="F299" s="292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3">
      <c r="A300" s="6"/>
      <c r="B300" s="6"/>
      <c r="C300" s="6"/>
      <c r="D300" s="6"/>
      <c r="E300" s="292"/>
      <c r="F300" s="292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3">
      <c r="A301" s="6"/>
      <c r="B301" s="6"/>
      <c r="C301" s="6"/>
      <c r="D301" s="6"/>
      <c r="E301" s="292"/>
      <c r="F301" s="292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3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3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3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3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3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3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3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3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3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3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3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3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3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3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3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3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3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3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3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3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3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3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3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3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3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3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3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3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3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3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3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3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3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3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3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3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3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3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3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3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3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3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3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3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3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3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3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3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3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3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3">
      <c r="A352" s="6"/>
      <c r="B352" s="6"/>
      <c r="C352" s="6"/>
      <c r="D352" s="6"/>
      <c r="E352" s="6"/>
      <c r="F352" s="6"/>
      <c r="G352" s="289"/>
      <c r="H352" s="289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3">
      <c r="A353" s="6"/>
      <c r="B353" s="6"/>
      <c r="C353" s="6"/>
      <c r="D353" s="6"/>
      <c r="E353" s="6"/>
      <c r="F353" s="6"/>
      <c r="G353" s="289"/>
      <c r="H353" s="289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3">
      <c r="A354" s="6"/>
      <c r="B354" s="6"/>
      <c r="C354" s="6"/>
      <c r="D354" s="6"/>
      <c r="E354" s="6"/>
      <c r="F354" s="6"/>
      <c r="G354" s="289"/>
      <c r="H354" s="289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3">
      <c r="A355" s="6"/>
      <c r="B355" s="6"/>
      <c r="C355" s="6"/>
      <c r="D355" s="6"/>
      <c r="E355" s="6"/>
      <c r="F355" s="6"/>
      <c r="G355" s="289"/>
      <c r="H355" s="289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3">
      <c r="A356" s="6"/>
      <c r="B356" s="6"/>
      <c r="C356" s="6"/>
      <c r="D356" s="6"/>
      <c r="E356" s="6"/>
      <c r="F356" s="6"/>
      <c r="G356" s="289"/>
      <c r="H356" s="289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3">
      <c r="A357" s="6"/>
      <c r="B357" s="6"/>
      <c r="C357" s="6"/>
      <c r="D357" s="6"/>
      <c r="E357" s="6"/>
      <c r="F357" s="6"/>
      <c r="G357" s="289"/>
      <c r="H357" s="289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3">
      <c r="A358" s="6"/>
      <c r="B358" s="6"/>
      <c r="C358" s="6"/>
      <c r="D358" s="6"/>
      <c r="E358" s="6"/>
      <c r="F358" s="6"/>
      <c r="G358" s="289"/>
      <c r="H358" s="289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3">
      <c r="A359" s="6"/>
      <c r="B359" s="6"/>
      <c r="C359" s="6"/>
      <c r="D359" s="6"/>
      <c r="E359" s="6"/>
      <c r="F359" s="6"/>
      <c r="G359" s="289"/>
      <c r="H359" s="289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3">
      <c r="A360" s="6"/>
      <c r="B360" s="6"/>
      <c r="C360" s="6"/>
      <c r="D360" s="6"/>
      <c r="E360" s="6"/>
      <c r="F360" s="6"/>
      <c r="G360" s="289"/>
      <c r="H360" s="289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3">
      <c r="A361" s="6"/>
      <c r="B361" s="6"/>
      <c r="C361" s="6"/>
      <c r="D361" s="6"/>
      <c r="E361" s="6"/>
      <c r="F361" s="6"/>
      <c r="G361" s="289"/>
      <c r="H361" s="289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3">
      <c r="A362" s="6"/>
      <c r="B362" s="6"/>
      <c r="C362" s="6"/>
      <c r="D362" s="6"/>
      <c r="E362" s="6"/>
      <c r="F362" s="6"/>
      <c r="G362" s="289"/>
      <c r="H362" s="289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3">
      <c r="A363" s="6"/>
      <c r="B363" s="6"/>
      <c r="C363" s="6"/>
      <c r="D363" s="6"/>
      <c r="E363" s="6"/>
      <c r="F363" s="6"/>
      <c r="G363" s="289"/>
      <c r="H363" s="289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3">
      <c r="A364" s="6"/>
      <c r="B364" s="6"/>
      <c r="C364" s="6"/>
      <c r="D364" s="6"/>
      <c r="E364" s="6"/>
      <c r="F364" s="6"/>
      <c r="G364" s="289"/>
      <c r="H364" s="289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3">
      <c r="A365" s="6"/>
      <c r="B365" s="6"/>
      <c r="C365" s="6"/>
      <c r="D365" s="6"/>
      <c r="E365" s="6"/>
      <c r="F365" s="6"/>
      <c r="G365" s="289"/>
      <c r="H365" s="289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3">
      <c r="A366" s="6"/>
      <c r="B366" s="6"/>
      <c r="C366" s="6"/>
      <c r="D366" s="6"/>
      <c r="E366" s="6"/>
      <c r="F366" s="6"/>
      <c r="G366" s="289"/>
      <c r="H366" s="289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3">
      <c r="A367" s="6"/>
      <c r="B367" s="6"/>
      <c r="C367" s="6"/>
      <c r="D367" s="6"/>
      <c r="E367" s="6"/>
      <c r="F367" s="6"/>
      <c r="G367" s="289"/>
      <c r="H367" s="289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3">
      <c r="A368" s="6"/>
      <c r="B368" s="6"/>
      <c r="C368" s="6"/>
      <c r="D368" s="6"/>
      <c r="E368" s="6"/>
      <c r="F368" s="6"/>
      <c r="G368" s="289"/>
      <c r="H368" s="289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3">
      <c r="A369" s="6"/>
      <c r="B369" s="6"/>
      <c r="C369" s="6"/>
      <c r="D369" s="6"/>
      <c r="E369" s="6"/>
      <c r="F369" s="6"/>
      <c r="G369" s="289"/>
      <c r="H369" s="289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3">
      <c r="A370" s="6"/>
      <c r="B370" s="6"/>
      <c r="C370" s="6"/>
      <c r="D370" s="6"/>
      <c r="E370" s="6"/>
      <c r="F370" s="6"/>
      <c r="G370" s="289"/>
      <c r="H370" s="289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3">
      <c r="A371" s="6"/>
      <c r="B371" s="6"/>
      <c r="C371" s="6"/>
      <c r="D371" s="6"/>
      <c r="E371" s="6"/>
      <c r="F371" s="6"/>
      <c r="G371" s="289"/>
      <c r="H371" s="289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3">
      <c r="A372" s="6"/>
      <c r="B372" s="6"/>
      <c r="C372" s="6"/>
      <c r="D372" s="6"/>
      <c r="E372" s="6"/>
      <c r="F372" s="6"/>
      <c r="G372" s="289"/>
      <c r="H372" s="289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3">
      <c r="A373" s="6"/>
      <c r="B373" s="6"/>
      <c r="C373" s="6"/>
      <c r="D373" s="6"/>
      <c r="E373" s="6"/>
      <c r="F373" s="6"/>
      <c r="G373" s="289"/>
      <c r="H373" s="289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3">
      <c r="A374" s="6"/>
      <c r="B374" s="6"/>
      <c r="C374" s="6"/>
      <c r="D374" s="6"/>
      <c r="E374" s="6"/>
      <c r="F374" s="6"/>
      <c r="G374" s="289"/>
      <c r="H374" s="289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3">
      <c r="A375" s="6"/>
      <c r="B375" s="6"/>
      <c r="C375" s="6"/>
      <c r="D375" s="6"/>
      <c r="E375" s="6"/>
      <c r="F375" s="6"/>
      <c r="G375" s="289"/>
      <c r="H375" s="289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3">
      <c r="A376" s="6"/>
      <c r="B376" s="6"/>
      <c r="C376" s="6"/>
      <c r="D376" s="6"/>
      <c r="E376" s="6"/>
      <c r="F376" s="6"/>
      <c r="G376" s="289"/>
      <c r="H376" s="289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3">
      <c r="A377" s="6"/>
      <c r="B377" s="6"/>
      <c r="C377" s="6"/>
      <c r="D377" s="6"/>
      <c r="E377" s="6"/>
      <c r="F377" s="6"/>
      <c r="G377" s="289"/>
      <c r="H377" s="289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3">
      <c r="A378" s="6"/>
      <c r="B378" s="6"/>
      <c r="C378" s="6"/>
      <c r="D378" s="6"/>
      <c r="E378" s="6"/>
      <c r="F378" s="6"/>
      <c r="G378" s="289"/>
      <c r="H378" s="289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3">
      <c r="A379" s="6"/>
      <c r="B379" s="6"/>
      <c r="C379" s="6"/>
      <c r="D379" s="6"/>
      <c r="E379" s="6"/>
      <c r="F379" s="6"/>
      <c r="G379" s="289"/>
      <c r="H379" s="289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3">
      <c r="A380" s="6"/>
      <c r="B380" s="6"/>
      <c r="C380" s="6"/>
      <c r="D380" s="6"/>
      <c r="E380" s="6"/>
      <c r="F380" s="6"/>
      <c r="G380" s="289"/>
      <c r="H380" s="289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3">
      <c r="A381" s="6"/>
      <c r="B381" s="6"/>
      <c r="C381" s="6"/>
      <c r="D381" s="6"/>
      <c r="E381" s="6"/>
      <c r="F381" s="6"/>
      <c r="G381" s="289"/>
      <c r="H381" s="289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3">
      <c r="A382" s="6"/>
      <c r="B382" s="6"/>
      <c r="C382" s="6"/>
      <c r="D382" s="6"/>
      <c r="E382" s="6"/>
      <c r="F382" s="6"/>
      <c r="G382" s="289"/>
      <c r="H382" s="289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3">
      <c r="A383" s="6"/>
      <c r="B383" s="6"/>
      <c r="C383" s="6"/>
      <c r="D383" s="6"/>
      <c r="E383" s="6"/>
      <c r="F383" s="6"/>
      <c r="G383" s="289"/>
      <c r="H383" s="289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3">
      <c r="A384" s="6"/>
      <c r="B384" s="6"/>
      <c r="C384" s="6"/>
      <c r="D384" s="6"/>
      <c r="E384" s="6"/>
      <c r="F384" s="6"/>
      <c r="G384" s="289"/>
      <c r="H384" s="289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3">
      <c r="A385" s="6"/>
      <c r="B385" s="6"/>
      <c r="C385" s="6"/>
      <c r="D385" s="6"/>
      <c r="E385" s="6"/>
      <c r="F385" s="6"/>
      <c r="G385" s="289"/>
      <c r="H385" s="289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3">
      <c r="A386" s="6"/>
      <c r="B386" s="6"/>
      <c r="C386" s="6"/>
      <c r="D386" s="6"/>
      <c r="E386" s="6"/>
      <c r="F386" s="6"/>
      <c r="G386" s="289"/>
      <c r="H386" s="289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3">
      <c r="A387" s="6"/>
      <c r="B387" s="6"/>
      <c r="C387" s="6"/>
      <c r="D387" s="6"/>
      <c r="E387" s="6"/>
      <c r="F387" s="6"/>
      <c r="G387" s="289"/>
      <c r="H387" s="289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3">
      <c r="A388" s="6"/>
      <c r="B388" s="6"/>
      <c r="C388" s="6"/>
      <c r="D388" s="6"/>
      <c r="E388" s="6"/>
      <c r="F388" s="6"/>
      <c r="G388" s="289"/>
      <c r="H388" s="289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3">
      <c r="A389" s="6"/>
      <c r="B389" s="6"/>
      <c r="C389" s="6"/>
      <c r="D389" s="6"/>
      <c r="E389" s="6"/>
      <c r="F389" s="6"/>
      <c r="G389" s="289"/>
      <c r="H389" s="289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3">
      <c r="A390" s="6"/>
      <c r="B390" s="6"/>
      <c r="C390" s="6"/>
      <c r="D390" s="6"/>
      <c r="E390" s="6"/>
      <c r="F390" s="6"/>
      <c r="G390" s="289"/>
      <c r="H390" s="289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3">
      <c r="A391" s="6"/>
      <c r="B391" s="6"/>
      <c r="C391" s="6"/>
      <c r="D391" s="6"/>
      <c r="E391" s="6"/>
      <c r="F391" s="6"/>
      <c r="G391" s="289"/>
      <c r="H391" s="289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3">
      <c r="A392" s="6"/>
      <c r="B392" s="6"/>
      <c r="C392" s="6"/>
      <c r="D392" s="6"/>
      <c r="E392" s="6"/>
      <c r="F392" s="6"/>
      <c r="G392" s="289"/>
      <c r="H392" s="289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3">
      <c r="A393" s="6"/>
      <c r="B393" s="6"/>
      <c r="C393" s="6"/>
      <c r="D393" s="6"/>
      <c r="E393" s="6"/>
      <c r="F393" s="6"/>
      <c r="G393" s="289"/>
      <c r="H393" s="289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3">
      <c r="A394" s="6"/>
      <c r="B394" s="6"/>
      <c r="C394" s="6"/>
      <c r="D394" s="6"/>
      <c r="E394" s="6"/>
      <c r="F394" s="6"/>
      <c r="G394" s="289"/>
      <c r="H394" s="289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3">
      <c r="A395" s="6"/>
      <c r="B395" s="6"/>
      <c r="C395" s="6"/>
      <c r="D395" s="6"/>
      <c r="E395" s="6"/>
      <c r="F395" s="6"/>
      <c r="G395" s="289"/>
      <c r="H395" s="289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3">
      <c r="A396" s="6"/>
      <c r="B396" s="6"/>
      <c r="C396" s="6"/>
      <c r="D396" s="6"/>
      <c r="E396" s="6"/>
      <c r="F396" s="6"/>
      <c r="G396" s="289"/>
      <c r="H396" s="289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3">
      <c r="A397" s="6"/>
      <c r="B397" s="6"/>
      <c r="C397" s="6"/>
      <c r="D397" s="6"/>
      <c r="E397" s="6"/>
      <c r="F397" s="6"/>
      <c r="G397" s="289"/>
      <c r="H397" s="289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3">
      <c r="A398" s="6"/>
      <c r="B398" s="6"/>
      <c r="C398" s="6"/>
      <c r="D398" s="6"/>
      <c r="E398" s="6"/>
      <c r="F398" s="6"/>
      <c r="G398" s="289"/>
      <c r="H398" s="289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3">
      <c r="A399" s="6"/>
      <c r="B399" s="6"/>
      <c r="C399" s="6"/>
      <c r="D399" s="6"/>
      <c r="E399" s="6"/>
      <c r="F399" s="6"/>
      <c r="G399" s="289"/>
      <c r="H399" s="289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3">
      <c r="A400" s="6"/>
      <c r="B400" s="6"/>
      <c r="C400" s="6"/>
      <c r="D400" s="6"/>
      <c r="E400" s="6"/>
      <c r="F400" s="6"/>
      <c r="G400" s="289"/>
      <c r="H400" s="289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3">
      <c r="A401" s="6"/>
      <c r="B401" s="6"/>
      <c r="C401" s="6"/>
      <c r="D401" s="6"/>
      <c r="E401" s="6"/>
      <c r="F401" s="6"/>
      <c r="G401" s="289"/>
      <c r="H401" s="289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3">
      <c r="A402" s="6"/>
      <c r="B402" s="6"/>
      <c r="C402" s="6"/>
      <c r="D402" s="6"/>
      <c r="E402" s="6"/>
      <c r="F402" s="6"/>
      <c r="G402" s="289"/>
      <c r="H402" s="289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11</vt:i4>
      </vt:variant>
    </vt:vector>
  </HeadingPairs>
  <TitlesOfParts>
    <vt:vector size="31" baseType="lpstr">
      <vt:lpstr>2017 (2)</vt:lpstr>
      <vt:lpstr>Comparativo</vt:lpstr>
      <vt:lpstr>2017</vt:lpstr>
      <vt:lpstr>2016</vt:lpstr>
      <vt:lpstr>PLAN V70-D60</vt:lpstr>
      <vt:lpstr>Adicionales E</vt:lpstr>
      <vt:lpstr>PLAN FLORAL B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'2017'!Área_de_impresión</vt:lpstr>
      <vt:lpstr>'2017 (2)'!Área_de_impresión</vt:lpstr>
      <vt:lpstr>ADICIONALES!Área_de_impresión</vt:lpstr>
      <vt:lpstr>'Adicionales E'!Área_de_impresión</vt:lpstr>
      <vt:lpstr>'Cristiano Viernes-Domingo sin l'!Área_de_impresión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2016-10-07T23:48:27Z</cp:lastPrinted>
  <dcterms:created xsi:type="dcterms:W3CDTF">2012-06-19T03:59:04Z</dcterms:created>
  <dcterms:modified xsi:type="dcterms:W3CDTF">2016-10-15T17:04:40Z</dcterms:modified>
</cp:coreProperties>
</file>