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6812"/>
  <workbookPr codeName="ThisWorkbook"/>
  <mc:AlternateContent xmlns:mc="http://schemas.openxmlformats.org/markup-compatibility/2006">
    <mc:Choice Requires="x15">
      <x15ac:absPath xmlns:x15ac="http://schemas.microsoft.com/office/spreadsheetml/2010/11/ac" url="/Users/juanmi/Desktop/"/>
    </mc:Choice>
  </mc:AlternateContent>
  <bookViews>
    <workbookView xWindow="3880" yWindow="2920" windowWidth="20740" windowHeight="6700" tabRatio="691" activeTab="2"/>
  </bookViews>
  <sheets>
    <sheet name="Adicionales E" sheetId="27" r:id="rId1"/>
    <sheet name="Hoja2" sheetId="21" r:id="rId2"/>
    <sheet name="Diciembre o 2017" sheetId="20" r:id="rId3"/>
    <sheet name="Sabado" sheetId="15" r:id="rId4"/>
    <sheet name="Crisitano Sabado sin Licor" sheetId="16" r:id="rId5"/>
    <sheet name="Cristiano Viernes-Domingo sin l" sheetId="19" r:id="rId6"/>
    <sheet name="Domingo Nuevo (2)" sheetId="23" r:id="rId7"/>
    <sheet name="Fecha Proxima 4HORAS" sheetId="22" r:id="rId8"/>
    <sheet name="Domingo Nuevo" sheetId="17" r:id="rId9"/>
    <sheet name="ADICIONALES" sheetId="12" r:id="rId10"/>
    <sheet name="HOJA POLO" sheetId="8" r:id="rId11"/>
    <sheet name="Gala" sheetId="2" r:id="rId12"/>
    <sheet name="Pasabocas" sheetId="4" r:id="rId13"/>
    <sheet name="Pasabocas (2)" sheetId="25" r:id="rId14"/>
    <sheet name="Petit Four" sheetId="9" r:id="rId15"/>
    <sheet name="MESA POSTRES" sheetId="10" r:id="rId16"/>
    <sheet name="ESTACION DE DULCES" sheetId="6" r:id="rId17"/>
    <sheet name="Hoja3" sheetId="24" r:id="rId18"/>
    <sheet name="Hoja1" sheetId="11" r:id="rId19"/>
  </sheets>
  <externalReferences>
    <externalReference r:id="rId20"/>
    <externalReference r:id="rId21"/>
  </externalReferences>
  <definedNames>
    <definedName name="Contactos" localSheetId="0">[1]Patty!$B$1:$R$81</definedName>
    <definedName name="Contactos">[1]Patty!$B$1:$R$81</definedName>
    <definedName name="_xlnm.Print_Area" localSheetId="9">ADICIONALES!$B$4:$I$134</definedName>
    <definedName name="_xlnm.Print_Area" localSheetId="0">'Adicionales E'!$B$1:$G$26</definedName>
    <definedName name="_xlnm.Print_Area" localSheetId="4">'Crisitano Sabado sin Licor'!$B$2:$I$53</definedName>
    <definedName name="_xlnm.Print_Area" localSheetId="5">'Cristiano Viernes-Domingo sin l'!$B$2:$I$62</definedName>
    <definedName name="_xlnm.Print_Area" localSheetId="2">'Diciembre o 2017'!$B$2:$I$39</definedName>
    <definedName name="_xlnm.Print_Area" localSheetId="8">'Domingo Nuevo'!$B$2:$I$62</definedName>
    <definedName name="_xlnm.Print_Area" localSheetId="6">'Domingo Nuevo (2)'!$B$1:$I$35</definedName>
    <definedName name="_xlnm.Print_Area" localSheetId="7">'Fecha Proxima 4HORAS'!$B$2:$I$48</definedName>
    <definedName name="_xlnm.Print_Area" localSheetId="10">'HOJA POLO'!$B$4:$G$9</definedName>
    <definedName name="_xlnm.Print_Area" localSheetId="13">'Pasabocas (2)'!$A$1:$B$44</definedName>
    <definedName name="_xlnm.Print_Area" localSheetId="3">Sabado!$B$2:$I$57</definedName>
  </definedName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6" i="20" l="1"/>
  <c r="I33" i="20"/>
  <c r="I32" i="20"/>
  <c r="I7" i="20"/>
  <c r="E7" i="27"/>
  <c r="B47" i="27"/>
  <c r="E46" i="27"/>
  <c r="B46" i="27"/>
  <c r="E45" i="27"/>
  <c r="B45" i="27"/>
  <c r="E44" i="27"/>
  <c r="B44" i="27"/>
  <c r="E43" i="27"/>
  <c r="B43" i="27"/>
  <c r="E42" i="27"/>
  <c r="B42" i="27"/>
  <c r="E41" i="27"/>
  <c r="B41" i="27"/>
  <c r="E40" i="27"/>
  <c r="B40" i="27"/>
  <c r="E39" i="27"/>
  <c r="B39" i="27"/>
  <c r="E38" i="27"/>
  <c r="B38" i="27"/>
  <c r="E37" i="27"/>
  <c r="B37" i="27"/>
  <c r="E36" i="27"/>
  <c r="B36" i="27"/>
  <c r="E35" i="27"/>
  <c r="B35" i="27"/>
  <c r="E34" i="27"/>
  <c r="B34" i="27"/>
  <c r="E33" i="27"/>
  <c r="B33" i="27"/>
  <c r="E32" i="27"/>
  <c r="B32" i="27"/>
  <c r="E31" i="27"/>
  <c r="B31" i="27"/>
  <c r="E30" i="27"/>
  <c r="B30" i="27"/>
  <c r="E29" i="27"/>
  <c r="B29" i="27"/>
  <c r="E28" i="27"/>
  <c r="B28" i="27"/>
  <c r="E27" i="27"/>
  <c r="B27" i="27"/>
  <c r="E38" i="4"/>
  <c r="D38" i="4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I137" i="12"/>
  <c r="G137" i="12"/>
  <c r="I56" i="12"/>
  <c r="I55" i="12"/>
  <c r="I38" i="12"/>
  <c r="I37" i="12"/>
  <c r="I10" i="12"/>
  <c r="I8" i="12"/>
  <c r="E8" i="12"/>
  <c r="I7" i="12"/>
  <c r="I6" i="12"/>
  <c r="B85" i="17"/>
  <c r="I84" i="17"/>
  <c r="E84" i="17"/>
  <c r="B84" i="17"/>
  <c r="I83" i="17"/>
  <c r="E83" i="17"/>
  <c r="B83" i="17"/>
  <c r="I82" i="17"/>
  <c r="E82" i="17"/>
  <c r="B82" i="17"/>
  <c r="I81" i="17"/>
  <c r="E81" i="17"/>
  <c r="B81" i="17"/>
  <c r="I80" i="17"/>
  <c r="E80" i="17"/>
  <c r="B80" i="17"/>
  <c r="I79" i="17"/>
  <c r="E79" i="17"/>
  <c r="B79" i="17"/>
  <c r="I78" i="17"/>
  <c r="E78" i="17"/>
  <c r="B78" i="17"/>
  <c r="I77" i="17"/>
  <c r="E77" i="17"/>
  <c r="B77" i="17"/>
  <c r="I76" i="17"/>
  <c r="E76" i="17"/>
  <c r="B76" i="17"/>
  <c r="I75" i="17"/>
  <c r="E75" i="17"/>
  <c r="B75" i="17"/>
  <c r="I74" i="17"/>
  <c r="E74" i="17"/>
  <c r="B74" i="17"/>
  <c r="I73" i="17"/>
  <c r="E73" i="17"/>
  <c r="B73" i="17"/>
  <c r="I72" i="17"/>
  <c r="E72" i="17"/>
  <c r="B72" i="17"/>
  <c r="I71" i="17"/>
  <c r="E71" i="17"/>
  <c r="B71" i="17"/>
  <c r="I70" i="17"/>
  <c r="E70" i="17"/>
  <c r="B70" i="17"/>
  <c r="I69" i="17"/>
  <c r="E69" i="17"/>
  <c r="B69" i="17"/>
  <c r="I68" i="17"/>
  <c r="E68" i="17"/>
  <c r="B68" i="17"/>
  <c r="I67" i="17"/>
  <c r="E67" i="17"/>
  <c r="B67" i="17"/>
  <c r="I66" i="17"/>
  <c r="E66" i="17"/>
  <c r="B66" i="17"/>
  <c r="I65" i="17"/>
  <c r="E65" i="17"/>
  <c r="B65" i="17"/>
  <c r="I64" i="17"/>
  <c r="E64" i="17"/>
  <c r="B64" i="17"/>
  <c r="I63" i="17"/>
  <c r="E63" i="17"/>
  <c r="B63" i="17"/>
  <c r="I62" i="17"/>
  <c r="I61" i="17"/>
  <c r="I60" i="17"/>
  <c r="I59" i="17"/>
  <c r="I58" i="17"/>
  <c r="I57" i="17"/>
  <c r="I56" i="17"/>
  <c r="I53" i="17"/>
  <c r="I52" i="17"/>
  <c r="I39" i="17"/>
  <c r="I37" i="17"/>
  <c r="I36" i="17"/>
  <c r="I35" i="17"/>
  <c r="I32" i="17"/>
  <c r="I31" i="17"/>
  <c r="J24" i="17"/>
  <c r="I24" i="17"/>
  <c r="I23" i="17"/>
  <c r="G23" i="17"/>
  <c r="I21" i="17"/>
  <c r="G21" i="17"/>
  <c r="G20" i="17"/>
  <c r="I19" i="17"/>
  <c r="G19" i="17"/>
  <c r="I18" i="17"/>
  <c r="G18" i="17"/>
  <c r="I13" i="17"/>
  <c r="G13" i="17"/>
  <c r="I11" i="17"/>
  <c r="G11" i="17"/>
  <c r="I10" i="17"/>
  <c r="G10" i="17"/>
  <c r="I9" i="17"/>
  <c r="G9" i="17"/>
  <c r="I7" i="17"/>
  <c r="I4" i="17"/>
  <c r="B3" i="17"/>
  <c r="B73" i="22"/>
  <c r="I72" i="22"/>
  <c r="E72" i="22"/>
  <c r="B72" i="22"/>
  <c r="I71" i="22"/>
  <c r="E71" i="22"/>
  <c r="B71" i="22"/>
  <c r="I70" i="22"/>
  <c r="E70" i="22"/>
  <c r="B70" i="22"/>
  <c r="I69" i="22"/>
  <c r="E69" i="22"/>
  <c r="B69" i="22"/>
  <c r="I68" i="22"/>
  <c r="E68" i="22"/>
  <c r="B68" i="22"/>
  <c r="I67" i="22"/>
  <c r="E67" i="22"/>
  <c r="B67" i="22"/>
  <c r="I66" i="22"/>
  <c r="E66" i="22"/>
  <c r="B66" i="22"/>
  <c r="I65" i="22"/>
  <c r="E65" i="22"/>
  <c r="B65" i="22"/>
  <c r="I64" i="22"/>
  <c r="E64" i="22"/>
  <c r="B64" i="22"/>
  <c r="I63" i="22"/>
  <c r="E63" i="22"/>
  <c r="B63" i="22"/>
  <c r="I62" i="22"/>
  <c r="E62" i="22"/>
  <c r="B62" i="22"/>
  <c r="I61" i="22"/>
  <c r="E61" i="22"/>
  <c r="B61" i="22"/>
  <c r="I60" i="22"/>
  <c r="E60" i="22"/>
  <c r="B60" i="22"/>
  <c r="I59" i="22"/>
  <c r="E59" i="22"/>
  <c r="B59" i="22"/>
  <c r="I58" i="22"/>
  <c r="E58" i="22"/>
  <c r="B58" i="22"/>
  <c r="E57" i="22"/>
  <c r="B57" i="22"/>
  <c r="E56" i="22"/>
  <c r="B56" i="22"/>
  <c r="I55" i="22"/>
  <c r="E55" i="22"/>
  <c r="B55" i="22"/>
  <c r="I54" i="22"/>
  <c r="E54" i="22"/>
  <c r="B54" i="22"/>
  <c r="I53" i="22"/>
  <c r="E53" i="22"/>
  <c r="B53" i="22"/>
  <c r="E52" i="22"/>
  <c r="B52" i="22"/>
  <c r="I51" i="22"/>
  <c r="E51" i="22"/>
  <c r="B51" i="22"/>
  <c r="I46" i="22"/>
  <c r="I52" i="22"/>
  <c r="I45" i="22"/>
  <c r="I44" i="22"/>
  <c r="I41" i="22"/>
  <c r="I40" i="22"/>
  <c r="I30" i="22"/>
  <c r="I29" i="22"/>
  <c r="I28" i="22"/>
  <c r="J21" i="22"/>
  <c r="I21" i="22"/>
  <c r="I20" i="22"/>
  <c r="G20" i="22"/>
  <c r="I18" i="22"/>
  <c r="G18" i="22"/>
  <c r="I17" i="22"/>
  <c r="G17" i="22"/>
  <c r="I16" i="22"/>
  <c r="G16" i="22"/>
  <c r="I12" i="22"/>
  <c r="G12" i="22"/>
  <c r="I11" i="22"/>
  <c r="G11" i="22"/>
  <c r="G10" i="22"/>
  <c r="I9" i="22"/>
  <c r="G9" i="22"/>
  <c r="I7" i="22"/>
  <c r="I4" i="22"/>
  <c r="B3" i="22"/>
  <c r="B53" i="23"/>
  <c r="I52" i="23"/>
  <c r="E52" i="23"/>
  <c r="B52" i="23"/>
  <c r="I51" i="23"/>
  <c r="E51" i="23"/>
  <c r="B51" i="23"/>
  <c r="I50" i="23"/>
  <c r="E50" i="23"/>
  <c r="B50" i="23"/>
  <c r="I49" i="23"/>
  <c r="E49" i="23"/>
  <c r="B49" i="23"/>
  <c r="I48" i="23"/>
  <c r="E48" i="23"/>
  <c r="B48" i="23"/>
  <c r="I47" i="23"/>
  <c r="E47" i="23"/>
  <c r="B47" i="23"/>
  <c r="I46" i="23"/>
  <c r="E46" i="23"/>
  <c r="B46" i="23"/>
  <c r="I45" i="23"/>
  <c r="E45" i="23"/>
  <c r="B45" i="23"/>
  <c r="I44" i="23"/>
  <c r="E44" i="23"/>
  <c r="B44" i="23"/>
  <c r="I43" i="23"/>
  <c r="E43" i="23"/>
  <c r="B43" i="23"/>
  <c r="I42" i="23"/>
  <c r="E42" i="23"/>
  <c r="B42" i="23"/>
  <c r="I41" i="23"/>
  <c r="E41" i="23"/>
  <c r="B41" i="23"/>
  <c r="I40" i="23"/>
  <c r="E40" i="23"/>
  <c r="B40" i="23"/>
  <c r="I39" i="23"/>
  <c r="E39" i="23"/>
  <c r="B39" i="23"/>
  <c r="I38" i="23"/>
  <c r="E38" i="23"/>
  <c r="B38" i="23"/>
  <c r="I37" i="23"/>
  <c r="I36" i="23"/>
  <c r="I35" i="23"/>
  <c r="I34" i="23"/>
  <c r="I14" i="23"/>
  <c r="I4" i="23"/>
  <c r="I3" i="23"/>
  <c r="B87" i="19"/>
  <c r="I86" i="19"/>
  <c r="E86" i="19"/>
  <c r="B86" i="19"/>
  <c r="I85" i="19"/>
  <c r="E85" i="19"/>
  <c r="B85" i="19"/>
  <c r="I84" i="19"/>
  <c r="E84" i="19"/>
  <c r="B84" i="19"/>
  <c r="I83" i="19"/>
  <c r="E83" i="19"/>
  <c r="B83" i="19"/>
  <c r="I82" i="19"/>
  <c r="E82" i="19"/>
  <c r="B82" i="19"/>
  <c r="I81" i="19"/>
  <c r="E81" i="19"/>
  <c r="B81" i="19"/>
  <c r="I80" i="19"/>
  <c r="E80" i="19"/>
  <c r="B80" i="19"/>
  <c r="I79" i="19"/>
  <c r="E79" i="19"/>
  <c r="B79" i="19"/>
  <c r="I78" i="19"/>
  <c r="E78" i="19"/>
  <c r="B78" i="19"/>
  <c r="I77" i="19"/>
  <c r="E77" i="19"/>
  <c r="B77" i="19"/>
  <c r="I76" i="19"/>
  <c r="E76" i="19"/>
  <c r="B76" i="19"/>
  <c r="I75" i="19"/>
  <c r="E75" i="19"/>
  <c r="B75" i="19"/>
  <c r="I74" i="19"/>
  <c r="E74" i="19"/>
  <c r="B74" i="19"/>
  <c r="I73" i="19"/>
  <c r="E73" i="19"/>
  <c r="B73" i="19"/>
  <c r="I72" i="19"/>
  <c r="E72" i="19"/>
  <c r="B72" i="19"/>
  <c r="I71" i="19"/>
  <c r="E71" i="19"/>
  <c r="B71" i="19"/>
  <c r="I70" i="19"/>
  <c r="E70" i="19"/>
  <c r="B70" i="19"/>
  <c r="I69" i="19"/>
  <c r="E69" i="19"/>
  <c r="B69" i="19"/>
  <c r="I68" i="19"/>
  <c r="E68" i="19"/>
  <c r="B68" i="19"/>
  <c r="I67" i="19"/>
  <c r="E67" i="19"/>
  <c r="B67" i="19"/>
  <c r="I66" i="19"/>
  <c r="E66" i="19"/>
  <c r="B66" i="19"/>
  <c r="I65" i="19"/>
  <c r="E65" i="19"/>
  <c r="B65" i="19"/>
  <c r="I64" i="19"/>
  <c r="E64" i="19"/>
  <c r="B64" i="19"/>
  <c r="I63" i="19"/>
  <c r="E63" i="19"/>
  <c r="B63" i="19"/>
  <c r="I62" i="19"/>
  <c r="I61" i="19"/>
  <c r="I60" i="19"/>
  <c r="I59" i="19"/>
  <c r="I58" i="19"/>
  <c r="I57" i="19"/>
  <c r="I56" i="19"/>
  <c r="I55" i="19"/>
  <c r="I52" i="19"/>
  <c r="I51" i="19"/>
  <c r="I38" i="19"/>
  <c r="I35" i="19"/>
  <c r="I34" i="19"/>
  <c r="I31" i="19"/>
  <c r="I30" i="19"/>
  <c r="I23" i="19"/>
  <c r="I22" i="19"/>
  <c r="G22" i="19"/>
  <c r="I20" i="19"/>
  <c r="G20" i="19"/>
  <c r="I19" i="19"/>
  <c r="H19" i="19"/>
  <c r="I18" i="19"/>
  <c r="G18" i="19"/>
  <c r="I14" i="19"/>
  <c r="G14" i="19"/>
  <c r="I12" i="19"/>
  <c r="G12" i="19"/>
  <c r="I11" i="19"/>
  <c r="G11" i="19"/>
  <c r="I10" i="19"/>
  <c r="G10" i="19"/>
  <c r="I9" i="19"/>
  <c r="G9" i="19"/>
  <c r="I7" i="19"/>
  <c r="I4" i="19"/>
  <c r="B3" i="19"/>
  <c r="B78" i="16"/>
  <c r="I77" i="16"/>
  <c r="E77" i="16"/>
  <c r="B77" i="16"/>
  <c r="I76" i="16"/>
  <c r="E76" i="16"/>
  <c r="B76" i="16"/>
  <c r="I75" i="16"/>
  <c r="E75" i="16"/>
  <c r="B75" i="16"/>
  <c r="I74" i="16"/>
  <c r="E74" i="16"/>
  <c r="B74" i="16"/>
  <c r="I73" i="16"/>
  <c r="E73" i="16"/>
  <c r="B73" i="16"/>
  <c r="I72" i="16"/>
  <c r="E72" i="16"/>
  <c r="B72" i="16"/>
  <c r="I71" i="16"/>
  <c r="E71" i="16"/>
  <c r="B71" i="16"/>
  <c r="I70" i="16"/>
  <c r="E70" i="16"/>
  <c r="B70" i="16"/>
  <c r="I69" i="16"/>
  <c r="E69" i="16"/>
  <c r="B69" i="16"/>
  <c r="I68" i="16"/>
  <c r="E68" i="16"/>
  <c r="B68" i="16"/>
  <c r="I67" i="16"/>
  <c r="E67" i="16"/>
  <c r="B67" i="16"/>
  <c r="I66" i="16"/>
  <c r="E66" i="16"/>
  <c r="B66" i="16"/>
  <c r="I65" i="16"/>
  <c r="E65" i="16"/>
  <c r="B65" i="16"/>
  <c r="I64" i="16"/>
  <c r="E64" i="16"/>
  <c r="B64" i="16"/>
  <c r="I63" i="16"/>
  <c r="E63" i="16"/>
  <c r="B63" i="16"/>
  <c r="I62" i="16"/>
  <c r="E62" i="16"/>
  <c r="B62" i="16"/>
  <c r="I61" i="16"/>
  <c r="E61" i="16"/>
  <c r="B61" i="16"/>
  <c r="I60" i="16"/>
  <c r="E60" i="16"/>
  <c r="B60" i="16"/>
  <c r="I59" i="16"/>
  <c r="E59" i="16"/>
  <c r="B59" i="16"/>
  <c r="I58" i="16"/>
  <c r="E58" i="16"/>
  <c r="B58" i="16"/>
  <c r="I57" i="16"/>
  <c r="E57" i="16"/>
  <c r="B57" i="16"/>
  <c r="I56" i="16"/>
  <c r="E56" i="16"/>
  <c r="B56" i="16"/>
  <c r="I55" i="16"/>
  <c r="E55" i="16"/>
  <c r="B55" i="16"/>
  <c r="I54" i="16"/>
  <c r="E54" i="16"/>
  <c r="B54" i="16"/>
  <c r="I52" i="16"/>
  <c r="I51" i="16"/>
  <c r="I38" i="16"/>
  <c r="I35" i="16"/>
  <c r="I34" i="16"/>
  <c r="I31" i="16"/>
  <c r="I30" i="16"/>
  <c r="I23" i="16"/>
  <c r="I22" i="16"/>
  <c r="G22" i="16"/>
  <c r="I20" i="16"/>
  <c r="G20" i="16"/>
  <c r="I19" i="16"/>
  <c r="H19" i="16"/>
  <c r="I18" i="16"/>
  <c r="G18" i="16"/>
  <c r="I14" i="16"/>
  <c r="G14" i="16"/>
  <c r="I12" i="16"/>
  <c r="G12" i="16"/>
  <c r="I11" i="16"/>
  <c r="G11" i="16"/>
  <c r="I10" i="16"/>
  <c r="G10" i="16"/>
  <c r="I9" i="16"/>
  <c r="G9" i="16"/>
  <c r="I7" i="16"/>
  <c r="I4" i="16"/>
  <c r="B3" i="16"/>
  <c r="B78" i="15"/>
  <c r="I77" i="15"/>
  <c r="E77" i="15"/>
  <c r="B77" i="15"/>
  <c r="I76" i="15"/>
  <c r="E76" i="15"/>
  <c r="B76" i="15"/>
  <c r="I75" i="15"/>
  <c r="E75" i="15"/>
  <c r="B75" i="15"/>
  <c r="I74" i="15"/>
  <c r="E74" i="15"/>
  <c r="B74" i="15"/>
  <c r="I73" i="15"/>
  <c r="E73" i="15"/>
  <c r="B73" i="15"/>
  <c r="I72" i="15"/>
  <c r="E72" i="15"/>
  <c r="B72" i="15"/>
  <c r="I71" i="15"/>
  <c r="E71" i="15"/>
  <c r="B71" i="15"/>
  <c r="I70" i="15"/>
  <c r="E70" i="15"/>
  <c r="B70" i="15"/>
  <c r="I69" i="15"/>
  <c r="E69" i="15"/>
  <c r="B69" i="15"/>
  <c r="I68" i="15"/>
  <c r="E68" i="15"/>
  <c r="B68" i="15"/>
  <c r="I67" i="15"/>
  <c r="E67" i="15"/>
  <c r="B67" i="15"/>
  <c r="I66" i="15"/>
  <c r="E66" i="15"/>
  <c r="B66" i="15"/>
  <c r="I65" i="15"/>
  <c r="E65" i="15"/>
  <c r="B65" i="15"/>
  <c r="I64" i="15"/>
  <c r="E64" i="15"/>
  <c r="B64" i="15"/>
  <c r="I63" i="15"/>
  <c r="E63" i="15"/>
  <c r="B63" i="15"/>
  <c r="I62" i="15"/>
  <c r="E62" i="15"/>
  <c r="B62" i="15"/>
  <c r="I61" i="15"/>
  <c r="E61" i="15"/>
  <c r="B61" i="15"/>
  <c r="I60" i="15"/>
  <c r="E60" i="15"/>
  <c r="B60" i="15"/>
  <c r="I59" i="15"/>
  <c r="E59" i="15"/>
  <c r="B59" i="15"/>
  <c r="I58" i="15"/>
  <c r="E58" i="15"/>
  <c r="B58" i="15"/>
  <c r="I56" i="15"/>
  <c r="I55" i="15"/>
  <c r="I42" i="15"/>
  <c r="I40" i="15"/>
  <c r="I39" i="15"/>
  <c r="I38" i="15"/>
  <c r="I35" i="15"/>
  <c r="I34" i="15"/>
  <c r="I27" i="15"/>
  <c r="I26" i="15"/>
  <c r="G26" i="15"/>
  <c r="I24" i="15"/>
  <c r="G24" i="15"/>
  <c r="I22" i="15"/>
  <c r="G22" i="15"/>
  <c r="E22" i="15"/>
  <c r="I21" i="15"/>
  <c r="G21" i="15"/>
  <c r="E21" i="15"/>
  <c r="E20" i="15"/>
  <c r="I19" i="15"/>
  <c r="G19" i="15"/>
  <c r="I18" i="15"/>
  <c r="G18" i="15"/>
  <c r="I12" i="15"/>
  <c r="G12" i="15"/>
  <c r="I11" i="15"/>
  <c r="G11" i="15"/>
  <c r="I10" i="15"/>
  <c r="G10" i="15"/>
  <c r="I7" i="15"/>
  <c r="I4" i="15"/>
  <c r="B3" i="15"/>
  <c r="G25" i="20"/>
  <c r="I25" i="20"/>
  <c r="G23" i="20"/>
  <c r="I23" i="20"/>
  <c r="G12" i="20"/>
  <c r="G11" i="20"/>
  <c r="I11" i="20"/>
  <c r="G10" i="20"/>
  <c r="I10" i="20"/>
  <c r="I4" i="20"/>
  <c r="B3" i="20"/>
  <c r="E10" i="21"/>
  <c r="D10" i="21"/>
  <c r="C10" i="21"/>
  <c r="A10" i="21"/>
  <c r="C9" i="21"/>
  <c r="A9" i="21"/>
  <c r="C8" i="21"/>
  <c r="A8" i="21"/>
  <c r="E7" i="21"/>
  <c r="D7" i="21"/>
  <c r="C7" i="21"/>
  <c r="A7" i="21"/>
  <c r="E6" i="21"/>
  <c r="D6" i="21"/>
  <c r="C6" i="21"/>
  <c r="A6" i="21"/>
  <c r="E5" i="21"/>
  <c r="D5" i="21"/>
  <c r="C5" i="21"/>
  <c r="A5" i="21"/>
  <c r="E4" i="21"/>
  <c r="D4" i="21"/>
  <c r="C4" i="21"/>
  <c r="G21" i="20"/>
  <c r="G20" i="20"/>
  <c r="G14" i="20"/>
  <c r="G19" i="20"/>
  <c r="I12" i="20"/>
  <c r="I47" i="22"/>
  <c r="I48" i="22"/>
  <c r="I56" i="22"/>
  <c r="I57" i="22"/>
  <c r="I49" i="22"/>
  <c r="I50" i="22"/>
  <c r="D9" i="21"/>
  <c r="E9" i="21"/>
  <c r="J48" i="22"/>
  <c r="I26" i="20"/>
  <c r="I37" i="20"/>
  <c r="I38" i="20"/>
  <c r="I39" i="20"/>
  <c r="I42" i="20"/>
  <c r="D8" i="21"/>
  <c r="E8" i="21"/>
</calcChain>
</file>

<file path=xl/sharedStrings.xml><?xml version="1.0" encoding="utf-8"?>
<sst xmlns="http://schemas.openxmlformats.org/spreadsheetml/2006/main" count="817" uniqueCount="431">
  <si>
    <t>CANT</t>
  </si>
  <si>
    <t>BEBIDAS FUERTES</t>
  </si>
  <si>
    <t>Costo adicional, depende de la selección final</t>
  </si>
  <si>
    <t>NUESTROS PRECIOS NO INCLUYEN IVA Y SON VALIDOS POR 60 DIAS</t>
  </si>
  <si>
    <t>VALOR</t>
  </si>
  <si>
    <t>ENTRADA</t>
  </si>
  <si>
    <t>Seleccionar Una Opcion</t>
  </si>
  <si>
    <t>Coquille de Mariscos</t>
  </si>
  <si>
    <t>Ceviche de Pescado Estilo peruano</t>
  </si>
  <si>
    <t>Boconccinis con Tomate a la Mediterranea</t>
  </si>
  <si>
    <t>Cascos de tomate con boconccinis de Mozarella, Aceite de Oliva, Albaca, oregano y un Toque Balsamico</t>
  </si>
  <si>
    <t>Pacific, California, Dinamite Sushi Roll</t>
  </si>
  <si>
    <t>Crema de Camaron, Pollo, Espinaca, Tomate, Brocoli con Queso o Champinones</t>
  </si>
  <si>
    <t>PLATO FUERTE</t>
  </si>
  <si>
    <t>Medallones de Pollo</t>
  </si>
  <si>
    <t>Suprema de Pollo Thai en Salsa de Mani y semilla de Ajonjoli</t>
  </si>
  <si>
    <t>Con:</t>
  </si>
  <si>
    <t>Arroz Siete Hierbas, Negro con Ajonjoli, Paprika, al Curry, al Perejil o Almondini</t>
  </si>
  <si>
    <t>O</t>
  </si>
  <si>
    <t>Y</t>
  </si>
  <si>
    <t>Ensalada de Espinaca, Bacon, Mango y Fresas, Tres Lechugas, Mediterranea</t>
  </si>
  <si>
    <t>o Bouquettiere de Verduras,  Verduras Salteadas o Waldorf</t>
  </si>
  <si>
    <t>Escoger  Opciones</t>
  </si>
  <si>
    <t>Costo Und</t>
  </si>
  <si>
    <t>Langostinos Tempura (U 16-20)</t>
  </si>
  <si>
    <t>Con Salsa Solla, Jengibre y Miel o Mayonesa a la Naranja</t>
  </si>
  <si>
    <t>Fondue de Queso con Pan Aleman</t>
  </si>
  <si>
    <t>Barquetica con Scargot a las 5 Hierbas</t>
  </si>
  <si>
    <t>Prociutto con Queso Crema y Datiles</t>
  </si>
  <si>
    <t>Delicadamente Apanados con Panko con Salsa Marinara de tomates frescos</t>
  </si>
  <si>
    <t>Salmon Marinado al Eneldo</t>
  </si>
  <si>
    <t>Mero costrado con salsa de Uchuvas o Tartaleta con KaniKama</t>
  </si>
  <si>
    <t>Mini Brocheta de Frutas Achocolatadas</t>
  </si>
  <si>
    <t>Mini Brocheta de Lomo Balsamico o Bourgignon</t>
  </si>
  <si>
    <t>Con Cuadritos de pimenton, Cebolla y un toque de Salsa Balsamica</t>
  </si>
  <si>
    <t>Pacific Sushi Roll (2 unds)</t>
  </si>
  <si>
    <t>Salmon, Queso Crema, Ikura, Ginger y Wasabi</t>
  </si>
  <si>
    <t>Huevos de Codorniz a la Hungara</t>
  </si>
  <si>
    <t>Mini Brocheta Napolitana</t>
  </si>
  <si>
    <t>Cubitos de Mozarella y Tomates Cherry marinados en Aceite de Oliva, Oregano y Albahaca</t>
  </si>
  <si>
    <t>Mini Brocheta de Pollo Thai o Teriyaki</t>
  </si>
  <si>
    <t>Mini Quiche de Pollo al pesto con Champiñones</t>
  </si>
  <si>
    <t>Empanadita Gourmet (2)</t>
  </si>
  <si>
    <t>Choricitos a la Diabla o con Guacamole o con Mini Arepa(2)</t>
  </si>
  <si>
    <t>Tortilla Española sobre Tostada de Baguette al Ajillo (2)</t>
  </si>
  <si>
    <t>Carimañola de Carne o Queso con Dip de suero Costeño</t>
  </si>
  <si>
    <t>Croqueta de Mero, Pollo o Queso / Salmon $2.400</t>
  </si>
  <si>
    <t>Mini Hojaldres de Carne, de Pollo y Dedito de Queso(3)</t>
  </si>
  <si>
    <t>Nombre del Cliente:</t>
  </si>
  <si>
    <t>de:</t>
  </si>
  <si>
    <t>CANT.</t>
  </si>
  <si>
    <t>-</t>
  </si>
  <si>
    <t>PRECIO</t>
  </si>
  <si>
    <t>E Mail: martinezmunoz.fulshear@gmail.com</t>
  </si>
  <si>
    <t>ERIKA ROA Y PEPITO PEREZ</t>
  </si>
  <si>
    <t>TEPHYMON92@HOTMAIL.COM</t>
  </si>
  <si>
    <t>Mini Milky Way &amp; Twix (1)</t>
  </si>
  <si>
    <t>Mini Snickers (1)</t>
  </si>
  <si>
    <t>Mini Hersheys (1)</t>
  </si>
  <si>
    <t>Nerds cajita (1)</t>
  </si>
  <si>
    <t>Candy Spain Chicle Bola Macedonia (4)</t>
  </si>
  <si>
    <t>Barquillo Piazza XL 25cm (Decoración) (1)</t>
  </si>
  <si>
    <t>Choco Disk (M&amp;M) (5)</t>
  </si>
  <si>
    <t>Goma Gusano XL (3)</t>
  </si>
  <si>
    <t>Goma Splash Acid  Sour (3)</t>
  </si>
  <si>
    <t>Goma Clásica  (4)</t>
  </si>
  <si>
    <t>Goma Mini Ositos (7)</t>
  </si>
  <si>
    <t>MarshMallows Corazón (3)</t>
  </si>
  <si>
    <t>Splot Mini (bola chicle) (6)</t>
  </si>
  <si>
    <t>15 AÑOS ISABELLA HERRERA EN ABRIL 6 DE 2013</t>
  </si>
  <si>
    <t>MESEROS -BARMAN</t>
  </si>
  <si>
    <t>MENU INFANTIL</t>
  </si>
  <si>
    <t>TOTAL ADICIONALES</t>
  </si>
  <si>
    <t>a</t>
  </si>
  <si>
    <t>Seleccionar Dos Opciones</t>
  </si>
  <si>
    <t>Incluye: Capilla, Salón, Mesas, Sillas, Logística, Calefacción.</t>
  </si>
  <si>
    <t>COSTOS LENCERIA Y MENAJE</t>
  </si>
  <si>
    <t>ARREGLOS FLORALES (Capilla, Salones y hasta 14 Centros de Mesa)</t>
  </si>
  <si>
    <t>Barquetas de Cangrejo con Queso crema y Amapola</t>
  </si>
  <si>
    <t>Whisky Sello Rojo, Something Special 750 ml</t>
  </si>
  <si>
    <t>Whisky Buchanan`s, Old Parr 750 ml</t>
  </si>
  <si>
    <t>Centros de Mesa - Candelabros sencillos con flores o cilindros, luces led, bisuteria, chamizos, cualquier tipo de flor (Excepto Orquidea)</t>
  </si>
  <si>
    <t>DETALLE DEL SERVICIO PLAN SABADO</t>
  </si>
  <si>
    <t>ARREGLOS FLORALES CAPILLA (2 Pedestales - 3 Borlas de Techo - Camino Altar 10 und - Arco entrada Capilla)</t>
  </si>
  <si>
    <t>Tunel del Tiempo - 6 Bailarines - 2 Zanqueros</t>
  </si>
  <si>
    <t>Show de Garotas - 3 Bailarinas - 1 Garoto - Con Sonido y Dj</t>
  </si>
  <si>
    <t>Parrandon Vallenato (Acordeon, Caja, Guacharaca y Cantante)</t>
  </si>
  <si>
    <t>DANZA LLANO (6x Derecho - Joropo - Pasaje) x 10 Minutos</t>
  </si>
  <si>
    <t>NOTA: EL VALOR DE LAS 4 DANZAS ES DE $1,800,000, ESTE VALOR INCLUYE EL VESTUARIO PARA EJECUTAR LOS BAILES</t>
  </si>
  <si>
    <t>ARREGLOS FLORALES CAPILLA (2 Pedestales - 3 Borlas de Techo - Camino Altar 10 und - Arco entrada Capilla, 5 Botonier y 1 Ramo de Novia)</t>
  </si>
  <si>
    <r>
      <t>1.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Eclear de café</t>
    </r>
  </si>
  <si>
    <r>
      <t>2.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Eclear de chocolate </t>
    </r>
  </si>
  <si>
    <r>
      <t>3.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Mini milhojas </t>
    </r>
  </si>
  <si>
    <r>
      <t>4.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Tartaleta de nuez </t>
    </r>
  </si>
  <si>
    <r>
      <t>5.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Tartaleta de limón </t>
    </r>
  </si>
  <si>
    <r>
      <t>6.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Ganachs blanco</t>
    </r>
  </si>
  <si>
    <r>
      <t>7.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Ganachs Negro </t>
    </r>
  </si>
  <si>
    <r>
      <t>8.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Sisnes </t>
    </r>
  </si>
  <si>
    <r>
      <t>9.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Almendrinas</t>
    </r>
  </si>
  <si>
    <t>13. Mouse de frutos rojos</t>
  </si>
  <si>
    <t>NOTA: Favor Seleccionar tres opciones de esta lista</t>
  </si>
  <si>
    <t>(Tres opciones en $10,500)</t>
  </si>
  <si>
    <t>Lista de Postres Para Mesa</t>
  </si>
  <si>
    <t>ARREGLOS FLORALES CAPILLA (2 Pedestales de la capilla)</t>
  </si>
  <si>
    <t>Mesa Coctelera con  3 Sillas Altas  Exterior Terrazas</t>
  </si>
  <si>
    <t>Desmontaje - Montaje - Pista de madera Salon Terrazas y Cascadas</t>
  </si>
  <si>
    <t>Forros Cojin Color Blanco</t>
  </si>
  <si>
    <t>Sombrillas Calefactoras para exteriores</t>
  </si>
  <si>
    <t>Toallas de tela camerino-Alkilados</t>
  </si>
  <si>
    <t>Telas cubrir vidrios salon cascadas-Equipo de Sonido Next</t>
  </si>
  <si>
    <t>Hora Loca Crossover: 2 Zanqueros, + 2 Bailarines, + 2 Musicos percusionistas</t>
  </si>
  <si>
    <r>
      <t xml:space="preserve">COCTEL BIENVENIDA </t>
    </r>
    <r>
      <rPr>
        <sz val="11"/>
        <color rgb="FF000000"/>
        <rFont val="Maiandra GD"/>
        <family val="2"/>
      </rPr>
      <t xml:space="preserve"> </t>
    </r>
    <r>
      <rPr>
        <sz val="10"/>
        <color rgb="FF000000"/>
        <rFont val="Maiandra GD"/>
        <family val="2"/>
      </rPr>
      <t>(Canelazo de Bienvenida)</t>
    </r>
  </si>
  <si>
    <r>
      <t xml:space="preserve">MENU DE GALA </t>
    </r>
    <r>
      <rPr>
        <sz val="10"/>
        <color rgb="FF000000"/>
        <rFont val="Maiandra GD"/>
        <family val="2"/>
      </rPr>
      <t>(Servido a la Mesa)</t>
    </r>
  </si>
  <si>
    <r>
      <t>DE SALIDA:</t>
    </r>
    <r>
      <rPr>
        <b/>
        <sz val="10"/>
        <color rgb="FF000000"/>
        <rFont val="Maiandra GD"/>
        <family val="2"/>
      </rPr>
      <t xml:space="preserve"> </t>
    </r>
    <r>
      <rPr>
        <sz val="9"/>
        <color rgb="FF000000"/>
        <rFont val="Maiandra GD"/>
        <family val="2"/>
      </rPr>
      <t>Consomé de pollo con Baguette</t>
    </r>
  </si>
  <si>
    <t>Vodka Kiprinsky 700 ml</t>
  </si>
  <si>
    <t>Vodka Smirnoff 700 ml</t>
  </si>
  <si>
    <t>TOTAL</t>
  </si>
  <si>
    <r>
      <t xml:space="preserve">OPCIONALES </t>
    </r>
    <r>
      <rPr>
        <sz val="8"/>
        <color rgb="FF000000"/>
        <rFont val="Calibri"/>
        <family val="2"/>
      </rPr>
      <t>(Seleccionar)</t>
    </r>
  </si>
  <si>
    <t>Centros de Mesa - Bajos con rosas y complementos</t>
  </si>
  <si>
    <t>Centros de Mesa - Cualquier tipo de flor (excepto orquidea) sobre cilindros de 10 cm</t>
  </si>
  <si>
    <r>
      <t xml:space="preserve">Tarimas 2.4  x 1,2 mts c/u </t>
    </r>
    <r>
      <rPr>
        <sz val="9"/>
        <color rgb="FF000000"/>
        <rFont val="Maiandra GD"/>
        <family val="2"/>
      </rPr>
      <t xml:space="preserve">Según Requerimiento de orquesta </t>
    </r>
  </si>
  <si>
    <t>COMIDA: Musicos, Escoltas etc</t>
  </si>
  <si>
    <t>Ponque Amelia Gil por Libra</t>
  </si>
  <si>
    <r>
      <rPr>
        <sz val="11"/>
        <color rgb="FF000000"/>
        <rFont val="Maiandra GD"/>
        <family val="2"/>
      </rPr>
      <t xml:space="preserve">Cup Cake </t>
    </r>
    <r>
      <rPr>
        <sz val="8"/>
        <color rgb="FF000000"/>
        <rFont val="Maiandra GD"/>
        <family val="2"/>
      </rPr>
      <t xml:space="preserve"> depende de la selección final</t>
    </r>
  </si>
  <si>
    <r>
      <t xml:space="preserve">Carnaval de Rio (3 Garotas - 3 Bailarines) Integracion </t>
    </r>
    <r>
      <rPr>
        <sz val="9"/>
        <color rgb="FF000000"/>
        <rFont val="Maiandra GD"/>
        <family val="2"/>
      </rPr>
      <t>* 45 Minutos</t>
    </r>
  </si>
  <si>
    <r>
      <t xml:space="preserve">Carnaval de Barranquilla (5 integrantes - Flauta de Millo, Guache Tambor Alegre, Tambor Llamador y Platillos bombo - 3 Bailarines) </t>
    </r>
    <r>
      <rPr>
        <sz val="9"/>
        <color rgb="FF000000"/>
        <rFont val="Maiandra GD"/>
        <family val="2"/>
      </rPr>
      <t>* 45 Minutos</t>
    </r>
  </si>
  <si>
    <t>TOTAL EVENTO</t>
  </si>
  <si>
    <r>
      <t xml:space="preserve">DECORACION </t>
    </r>
    <r>
      <rPr>
        <sz val="8"/>
        <color rgb="FF000000"/>
        <rFont val="Maiandra GD"/>
        <family val="2"/>
      </rPr>
      <t>(Techo, Salon, Velones en Capilla, Cascadas, Escalera, y Antorchas)</t>
    </r>
  </si>
  <si>
    <t>Coros Ceremonia: Violin, Piano y Soprano</t>
  </si>
  <si>
    <t>Amenizacion: Saxofon y Piano</t>
  </si>
  <si>
    <r>
      <t xml:space="preserve">Grupo Musical Crossover Contacto o MaoKaracol </t>
    </r>
    <r>
      <rPr>
        <sz val="8"/>
        <color rgb="FF000000"/>
        <rFont val="Maiandra GD"/>
        <family val="2"/>
      </rPr>
      <t>(3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</si>
  <si>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(4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</si>
  <si>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(6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</si>
  <si>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(10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</si>
  <si>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(12 músicos) Miniteca, Dj  y Sonido</t>
    </r>
  </si>
  <si>
    <t>Carnaval de Barranquilla - 2 Bailarines - 2 Zanqueros</t>
  </si>
  <si>
    <t>Rock &amp; Roll - 6 Bailarines - 2 Zanqueros</t>
  </si>
  <si>
    <t>Show de Rio - Grupo 5 Musicos Batucada en Vivo - 3 Bailarinas - 1 Garoto</t>
  </si>
  <si>
    <t>Papayera - 5 Integrantes</t>
  </si>
  <si>
    <t>Zanqueros</t>
  </si>
  <si>
    <t>Trio de Cuerda</t>
  </si>
  <si>
    <t>Son Cubano Quinteto x 45 Minutos</t>
  </si>
  <si>
    <t>Son Cubano Quinteto x 90 Minutos</t>
  </si>
  <si>
    <t>Parrandon Llanero</t>
  </si>
  <si>
    <t>Mariachi Femenino 8 Integrantes x 40 Minutos</t>
  </si>
  <si>
    <r>
      <t xml:space="preserve">DECORACION </t>
    </r>
    <r>
      <rPr>
        <sz val="8"/>
        <color rgb="FF000000"/>
        <rFont val="Maiandra GD"/>
        <family val="2"/>
      </rPr>
      <t>(Techo en olas en Salon Cascadas, Terrazas, y Antorchas)</t>
    </r>
  </si>
  <si>
    <t>Salas Lounge x 12 Personas</t>
  </si>
  <si>
    <t>Video Beam y Pantalla</t>
  </si>
  <si>
    <t>Kabala</t>
  </si>
  <si>
    <t>Tapete rojo</t>
  </si>
  <si>
    <t>DANZAS COLOMBIANAS</t>
  </si>
  <si>
    <t>DANZA ANDINA (Bambuco - Pasillo) x 10 Minutos</t>
  </si>
  <si>
    <t>DANZA PACIFICA (Currulao - La Cota - Contradanza) x 10 minutos</t>
  </si>
  <si>
    <t>DANZA CARIBE (Pulla - Cumbia - Merecumbe) x 10 minutos</t>
  </si>
  <si>
    <t>Medallon de Lomito</t>
  </si>
  <si>
    <t>Con Salsas: Bourguignon, Al Vino, a la Dijon, al Queso Azul o Finas Hierbas</t>
  </si>
  <si>
    <t>Con Salsa de: Uchuvas, Naranja y Yerbabuena, Mango, Oporto, Cassis o al Jerez</t>
  </si>
  <si>
    <t>Papa Duquesa, Noissette, Parisien, Timbal de papa o Filo</t>
  </si>
  <si>
    <t>POSTRE</t>
  </si>
  <si>
    <t>OTRAS OPCIONES DE PASABOCAS</t>
  </si>
  <si>
    <t>Calamares Fritos</t>
  </si>
  <si>
    <t>Mini Vol au Vent o Tartaleta de Ceviche de Camaron</t>
  </si>
  <si>
    <t>Mini Quiche de Salmon con Queso Crema y Cebollin</t>
  </si>
  <si>
    <t>Mini Quiche Lorraine</t>
  </si>
  <si>
    <t>Tartaleta de Espinaca y Queso Ricota</t>
  </si>
  <si>
    <t>Con Deliciosa Salsa de Mani o Salsa Teriyaki y Miel</t>
  </si>
  <si>
    <t>Mini Vol au Vent con Carne a la Bolognesa</t>
  </si>
  <si>
    <t>Canape de Pollo o Tostadas con Pate Finas Hierbas</t>
  </si>
  <si>
    <t>Tostadas con Salami y Oregano</t>
  </si>
  <si>
    <t>Kibe con Tahine</t>
  </si>
  <si>
    <t>NOTA: El montaje de la mesa de postres se hace con: 3 opciones de esta lista y se complementa con colaciones y frutas y dulces.</t>
  </si>
  <si>
    <t>VARIEDAD DE PETIT FOUR</t>
  </si>
  <si>
    <t>10. Mini bomba de queso</t>
  </si>
  <si>
    <t>11. Pirami de chocolate</t>
  </si>
  <si>
    <t>12. Barquitos de maracuyá</t>
  </si>
  <si>
    <t>14. Mouse de chocolate y mango</t>
  </si>
  <si>
    <t>15. Casita de chocolate</t>
  </si>
  <si>
    <t>ESTACION DE  DULCES</t>
  </si>
  <si>
    <t>USO EXCLUSIVO DEL CENTRO 8 horas</t>
  </si>
  <si>
    <t>Dj y Sonido Profesional</t>
  </si>
  <si>
    <t>Luces: 2 Ritmicas, 2 Strover y 1 Camara de Humo</t>
  </si>
  <si>
    <t>Cortesia</t>
  </si>
  <si>
    <t xml:space="preserve">TOTAL DESCUENTOS </t>
  </si>
  <si>
    <t>GRAN TOTAL CON DESCUENTOS</t>
  </si>
  <si>
    <t>Descuento adicional en Uso instalaciones</t>
  </si>
  <si>
    <t>Coctel de Bienvenida-Canelazo</t>
  </si>
  <si>
    <t>DE SALIDA: Consomé de pollo con baguette</t>
  </si>
  <si>
    <t xml:space="preserve">Descuento en Decoración </t>
  </si>
  <si>
    <t>Punto de Luz Adquirido cuando traen grupo Musical</t>
  </si>
  <si>
    <t>COSTO ADICIONALES</t>
  </si>
  <si>
    <t>SELECCIÓN</t>
  </si>
  <si>
    <t>COSTO</t>
  </si>
  <si>
    <t>COMIDA: músicos, escoltas, etc.</t>
  </si>
  <si>
    <t>Ponque Amelia Gil 1 libra (40 personas)</t>
  </si>
  <si>
    <t>Ponque Gloria de Santana 1 libra (40 personas)</t>
  </si>
  <si>
    <t>Liberacion de Mariposas</t>
  </si>
  <si>
    <t>ARREGLOS FLORALES PREMIUM (Capilla, Salones y hasta 14 Centros de Mesa)</t>
  </si>
  <si>
    <t>DECORACION PREMIUM (Techo, Salon, Velones/Capilla, Cascadas, Escalera, y Antorchas)</t>
  </si>
  <si>
    <t>Centro Mesa Adicional Sencillo</t>
  </si>
  <si>
    <t xml:space="preserve">Centro Mesa Adicional Portavelas Flotante 2 Altura </t>
  </si>
  <si>
    <t xml:space="preserve">Centro Mesa Adicional Portavelas Flotante 3 Altura </t>
  </si>
  <si>
    <t>Arreglo en Solo Lirios</t>
  </si>
  <si>
    <t>Arreglos Flores Teñidas</t>
  </si>
  <si>
    <t>Arreglos Flores Horetencias</t>
  </si>
  <si>
    <t>Arreglo carro</t>
  </si>
  <si>
    <t>Decoracion Escaleras</t>
  </si>
  <si>
    <t xml:space="preserve">Decoracion Balcon </t>
  </si>
  <si>
    <t xml:space="preserve">Camino Petalos </t>
  </si>
  <si>
    <t xml:space="preserve">Tapete Rojo </t>
  </si>
  <si>
    <t>Fotografo (400 Fotos en DVD, Hi-Res+ web+book+video)</t>
  </si>
  <si>
    <t>Fotografo (100 Fotos en DVD, Hi-Res+ web+book+video)</t>
  </si>
  <si>
    <t>Pantalla y Video Beam</t>
  </si>
  <si>
    <t>Luces Dobles: 6 ritmicas,2 strober 2 camaras de humo</t>
  </si>
  <si>
    <t>Luces Iluminacion: Par 64, Consola y Operario (12 o 18 unds) x Und</t>
  </si>
  <si>
    <t>Tarima 2,40x1,20 c/u (Según Requerimiento de Orquesta)</t>
  </si>
  <si>
    <t>Ampliar la pista un (1) metro de ancho</t>
  </si>
  <si>
    <t>Coros Ceremonia: Violin, Chelo y Soprano</t>
  </si>
  <si>
    <t>Orq Makore (14 musicos, 4 cantantes, sonido y luces) Ceremonia, Coctel, Cena y Fiesta</t>
  </si>
  <si>
    <t>Orq Tropical Music (14 musicos, 4 cant, sonido y luces) Ceremonia, Coctel, Cena y Fiesta</t>
  </si>
  <si>
    <t>Orq Las Estrellas (10 musicos, 4 cantantes, sonido y luces) Ceremonia, Coctel, Cena y Fiesta</t>
  </si>
  <si>
    <t>Orq Fascinacion (9 musicos, 2 bailarinas, sonido y luces) Ceremonia, Coctel, Cena y Fiesta</t>
  </si>
  <si>
    <t>Orq Maokaracol (10 musicos, 4 bailarinas, sonido y luces) Ceremonia, Coctel, Cena y Fiesta</t>
  </si>
  <si>
    <t>Orq Maokaracol (6 musicos) Ceremonia, Coctel, Cena y Fiesta</t>
  </si>
  <si>
    <t>Orq Kilomboson (10 musicos, 2 bailarinas, sonido y luces) Ceremonia, Coctel, Cena y Fiesta</t>
  </si>
  <si>
    <t>Orq Contacto (12 musicos, 2 bailarinas, sonido y luces) Ceremonia, Coctel, Cena y Fiesta</t>
  </si>
  <si>
    <t>Orq Contacto (6 musicos) Ceremonia, Coctel, Cena y Fiesta</t>
  </si>
  <si>
    <t>Carnaval de Rio (5 Musicos y 7 Personajes de Piso)</t>
  </si>
  <si>
    <t>Show Rock &amp; Roll (Clasicos Rolling Stones, Beatles y Rock Latino)</t>
  </si>
  <si>
    <t>Show Hora Loca: Carnavalito 4 musicos, 2 bailarinas y 2 zanqueros</t>
  </si>
  <si>
    <t>Papayera (6 integrantes: trompeta, clarinete, trombon, bombo, platillo y redoblante)</t>
  </si>
  <si>
    <t>Papayera (5 integrantes: trompeta, clarinete, trombon, bombo, platillo y redoblante)</t>
  </si>
  <si>
    <t>Parrandon Vallenato (Caja, Guacharaca, Acordeon, Bajo y cantante)</t>
  </si>
  <si>
    <t>Salas Lounge para 12 personas</t>
  </si>
  <si>
    <t xml:space="preserve">Mantel Arrugado Beige </t>
  </si>
  <si>
    <t>Mantel Plata / Oro</t>
  </si>
  <si>
    <t>Tapa Organza</t>
  </si>
  <si>
    <t>Tapa Bruja - Richielie Blanco</t>
  </si>
  <si>
    <t>Tapa mantel Plata / Oro</t>
  </si>
  <si>
    <t xml:space="preserve">Camino Organza </t>
  </si>
  <si>
    <t>Camino Grueso Dorado</t>
  </si>
  <si>
    <t>Camino Plata / Oro</t>
  </si>
  <si>
    <t>Fajon (Moño Silla)</t>
  </si>
  <si>
    <t>Pañoleta (Tapa Silla)</t>
  </si>
  <si>
    <t>Pañoleta Organza</t>
  </si>
  <si>
    <t>Sillas Thifanny Transparentes</t>
  </si>
  <si>
    <t>Mesa Redonda</t>
  </si>
  <si>
    <t>Mesa de Vidrio Cuadradas Doble Vidrio (1,50x1,50)</t>
  </si>
  <si>
    <t>Mesa Coctel Metalica y 4 Sillas Altas</t>
  </si>
  <si>
    <t>Mesa Coctel y 4 Sillas Tipo Huevo</t>
  </si>
  <si>
    <t>Tablones 1,80x75 Sin transporte</t>
  </si>
  <si>
    <t>Carpas de 3x3 Sin transporte</t>
  </si>
  <si>
    <t>Carpas de 6x6 Sin transporte</t>
  </si>
  <si>
    <t>Calefactores para exterior o salon ( sin transporte)</t>
  </si>
  <si>
    <t>Transporte de Vans para 20 pasajeros ( De 6:00pm a 3:00am)</t>
  </si>
  <si>
    <t>Coctel Sin Licor (3 por persona)</t>
  </si>
  <si>
    <t>Estacion De Dulces (1 por persona Ver Anexo)</t>
  </si>
  <si>
    <t>Cup Cake (1 por persona)</t>
  </si>
  <si>
    <t>Miniteca SNAP</t>
  </si>
  <si>
    <t>DE SALIDA: Consomé de Pollo con Baguette</t>
  </si>
  <si>
    <t>ya no se cotiza</t>
  </si>
  <si>
    <t>no esta actualizado</t>
  </si>
  <si>
    <t>no se usa ya</t>
  </si>
  <si>
    <t>Luces Iluminacion: Led (12 o 18 unds) x Und</t>
  </si>
  <si>
    <t>Sillas Thifanny Dorada o Plateada</t>
  </si>
  <si>
    <t>Vino Rose Viña Maipo o Promesa</t>
  </si>
  <si>
    <t>Silla Thifanny Dorada o Plateada</t>
  </si>
  <si>
    <t>Silla Thifanny Transparente</t>
  </si>
  <si>
    <t>Ponque Amelia Gil por Libra (Para 40 personas)</t>
  </si>
  <si>
    <t>Mesa de Vidrio Cuadradas Doble Vidrio (1,40x1,40)</t>
  </si>
  <si>
    <t>OK</t>
  </si>
  <si>
    <t>Turbante de Mero en Salsa de Leche de Coco o Almendras</t>
  </si>
  <si>
    <t>Suprema de Portobelo</t>
  </si>
  <si>
    <t>Ponque Homenajeada</t>
  </si>
  <si>
    <t>Minis: Pastel de Arequipe, Corazon, Pan de Chocolate, Cinamon Roll</t>
  </si>
  <si>
    <t>Descuento Dj y Sonido Profesional</t>
  </si>
  <si>
    <t>Descuento Luces: 2 Ritmicas, 2 Strover y 1 Camara de Humo</t>
  </si>
  <si>
    <r>
      <t>PASABOCAS</t>
    </r>
    <r>
      <rPr>
        <sz val="10"/>
        <color rgb="FF000000"/>
        <rFont val="Maiandra GD"/>
        <family val="2"/>
      </rPr>
      <t xml:space="preserve"> 1 por persona (Mini Brocheta de Pollo Thai)</t>
    </r>
  </si>
  <si>
    <r>
      <t>BEBIDAS ILIMITADAS:</t>
    </r>
    <r>
      <rPr>
        <sz val="11"/>
        <color rgb="FF000000"/>
        <rFont val="Maiandra GD"/>
        <family val="2"/>
      </rPr>
      <t xml:space="preserve"> H</t>
    </r>
    <r>
      <rPr>
        <sz val="10"/>
        <color rgb="FF000000"/>
        <rFont val="Maiandra GD"/>
        <family val="2"/>
      </rPr>
      <t>ielo, Agua y Gaseosas.</t>
    </r>
  </si>
  <si>
    <t>Vino Tinto Tamari Malbec Argentino 750 ml</t>
  </si>
  <si>
    <t>Sala Lounge para 12 personas</t>
  </si>
  <si>
    <t>Mesa Coctelera con tres sillas tipo Huevo</t>
  </si>
  <si>
    <r>
      <t xml:space="preserve">DECORACION </t>
    </r>
    <r>
      <rPr>
        <sz val="8"/>
        <color rgb="FF000000"/>
        <rFont val="Maiandra GD"/>
        <family val="2"/>
      </rPr>
      <t>(Techo, Salon, Velones en Capilla, Cascadas, Escalera)</t>
    </r>
  </si>
  <si>
    <r>
      <t xml:space="preserve">Tarimas 2.4  x 1,2 mts c/u </t>
    </r>
    <r>
      <rPr>
        <sz val="9"/>
        <color rgb="FF000000"/>
        <rFont val="Maiandra GD"/>
        <family val="2"/>
      </rPr>
      <t>Según Requerimiento de orquesta  O Dj</t>
    </r>
  </si>
  <si>
    <t xml:space="preserve">BEBIDAS FUERTES </t>
  </si>
  <si>
    <r>
      <t xml:space="preserve">Grupo Musical Crossover Mao Karacol </t>
    </r>
    <r>
      <rPr>
        <sz val="8"/>
        <color rgb="FF000000"/>
        <rFont val="Maiandra GD"/>
        <family val="2"/>
      </rPr>
      <t>(6 músicos) ceremonia, coctel cena y fiesta-SEGÚN DISPONIBILIDAD DEL ARTISTA</t>
    </r>
  </si>
  <si>
    <r>
      <t xml:space="preserve">Fotografo (Fotobook 20x30cm con </t>
    </r>
    <r>
      <rPr>
        <b/>
        <sz val="10"/>
        <color indexed="8"/>
        <rFont val="Maiandra GD"/>
        <family val="2"/>
      </rPr>
      <t>80 fotos</t>
    </r>
    <r>
      <rPr>
        <sz val="10"/>
        <color indexed="8"/>
        <rFont val="Maiandra GD"/>
        <family val="2"/>
      </rPr>
      <t>-34Pag/2 Mini Book 15x20cm con 20 fotos/  6 Ampilaciones 20x25cm/ Video en DVD-FULLHD +2Copias/ 1 Afiche 50x70cm en papel arte</t>
    </r>
  </si>
  <si>
    <r>
      <t xml:space="preserve">Fotografo (Fotobook 30x30cm con </t>
    </r>
    <r>
      <rPr>
        <b/>
        <sz val="10"/>
        <color indexed="8"/>
        <rFont val="Maiandra GD"/>
        <family val="2"/>
      </rPr>
      <t>100 fotos</t>
    </r>
    <r>
      <rPr>
        <sz val="10"/>
        <color indexed="8"/>
        <rFont val="Maiandra GD"/>
        <family val="2"/>
      </rPr>
      <t>-44Pag/2 Mini Book 15x20cm con 20 fotos/ 6 Ampilaciones 20x25cm/ Video en DVD-FULLHD +2Copias/ 1 Afiche 50x70cm en papel arte</t>
    </r>
  </si>
  <si>
    <r>
      <t xml:space="preserve">Fotografo (Fotobook 20x30cm con </t>
    </r>
    <r>
      <rPr>
        <b/>
        <sz val="10"/>
        <color indexed="8"/>
        <rFont val="Maiandra GD"/>
        <family val="2"/>
      </rPr>
      <t>60 fotos</t>
    </r>
    <r>
      <rPr>
        <sz val="10"/>
        <color indexed="8"/>
        <rFont val="Maiandra GD"/>
        <family val="2"/>
      </rPr>
      <t xml:space="preserve">-30Pag/2 Mini Book 15x20cm con 20 fotos/  4 Ampilaciones 20x25cm/ Video en DVD-FULLHD </t>
    </r>
  </si>
  <si>
    <t>Vino Tinto Michel Torino Malbec 750 ml</t>
  </si>
  <si>
    <r>
      <t xml:space="preserve">Fotografo (Fotobook 30x30cm con </t>
    </r>
    <r>
      <rPr>
        <b/>
        <sz val="11"/>
        <color indexed="8"/>
        <rFont val="Maiandra GD"/>
        <family val="2"/>
      </rPr>
      <t>100 fotos</t>
    </r>
    <r>
      <rPr>
        <sz val="11"/>
        <color indexed="8"/>
        <rFont val="Maiandra GD"/>
        <family val="2"/>
      </rPr>
      <t>-44Pag/2 Mini Book 15x20cm con 20 fotos/ 6 Ampilaciones 20x25cm/ Video en DVD-FULLHD +2Copias/ 1 Afiche 50x70cm en papel arte</t>
    </r>
  </si>
  <si>
    <r>
      <t xml:space="preserve">Fotografo (Fotobook 20x30cm con </t>
    </r>
    <r>
      <rPr>
        <b/>
        <sz val="11"/>
        <color indexed="8"/>
        <rFont val="Maiandra GD"/>
        <family val="2"/>
      </rPr>
      <t>80 fotos</t>
    </r>
    <r>
      <rPr>
        <sz val="11"/>
        <color indexed="8"/>
        <rFont val="Maiandra GD"/>
        <family val="2"/>
      </rPr>
      <t>-34Pag/2 Mini Book 15x20cm con 20 fotos/  6 Ampilaciones 20x25cm/ Video en DVD-FULLHD +2Copias/ 1 Afiche 50x70cm en papel arte</t>
    </r>
  </si>
  <si>
    <r>
      <t xml:space="preserve">Fotografo (Fotobook 20x30cm con </t>
    </r>
    <r>
      <rPr>
        <b/>
        <sz val="11"/>
        <color indexed="8"/>
        <rFont val="Maiandra GD"/>
        <family val="2"/>
      </rPr>
      <t>60 fotos</t>
    </r>
    <r>
      <rPr>
        <sz val="11"/>
        <color indexed="8"/>
        <rFont val="Maiandra GD"/>
        <family val="2"/>
      </rPr>
      <t xml:space="preserve">-30Pag/2 Mini Book 15x20cm con 20 fotos/  4 Ampilaciones 20x25cm/ Video en DVD-FULLHD </t>
    </r>
  </si>
  <si>
    <t>3 Tragos por persona  (85% Whisky 15% Vodka)</t>
  </si>
  <si>
    <t xml:space="preserve">Champaña de Baron de Rothberg x 10 Copas </t>
  </si>
  <si>
    <t>ARREGLOS FLORALES (Capilla, Salones y hasta 14Centros de Mesa)</t>
  </si>
  <si>
    <t>DETALLE DEL SERVICIO PLAN VIERNES-o DOMINGO SIN FESTIVO</t>
  </si>
  <si>
    <t>DESCUENTO DEL SERVICIO PLAN VIERNES o DOMINGO SIN FESTIVO</t>
  </si>
  <si>
    <t>Jugo de Uva Negra  Para El Brindis</t>
  </si>
  <si>
    <t>DETALLE DEL SERVICIO PLAN VIERNES</t>
  </si>
  <si>
    <t>COSTOS EVENTO BODA CRISTIANA (SIN LICOR) SABADO 2016</t>
  </si>
  <si>
    <t>COSTOS EVENTO BODA CRISTIANA (SIN LICOR) VIERNES O DOMINGO FESTIVO 2016</t>
  </si>
  <si>
    <t>COSTOS EVENTO DE CAROLINA BONILLA Y JUAN ARAQUE EN JUNIO 4 o 25 DE 2015s</t>
  </si>
  <si>
    <t>PENDIENTE</t>
  </si>
  <si>
    <t xml:space="preserve">TABLA COTIZACIONES </t>
  </si>
  <si>
    <t>Viernes -Descorche</t>
  </si>
  <si>
    <t>Sabado-Catolico Con Licor</t>
  </si>
  <si>
    <t>Sabado-Cristiano Sin Licor</t>
  </si>
  <si>
    <t>Viernes-Cristiano Sin Licor</t>
  </si>
  <si>
    <t xml:space="preserve">Descorche: Botella  750 ml </t>
  </si>
  <si>
    <t>3 Tragos por persona  (100% Botella 750 ml)</t>
  </si>
  <si>
    <t>ABRIL Y MAYO</t>
  </si>
  <si>
    <t>Fajon</t>
  </si>
  <si>
    <t>Diciembre o 2017</t>
  </si>
  <si>
    <t>PAX</t>
  </si>
  <si>
    <r>
      <rPr>
        <b/>
        <sz val="11"/>
        <rFont val="Maiandra GD"/>
        <family val="2"/>
      </rPr>
      <t xml:space="preserve">COCTELES SIN LICOR:  </t>
    </r>
    <r>
      <rPr>
        <sz val="11"/>
        <rFont val="Maiandra GD"/>
        <family val="2"/>
      </rPr>
      <t>3 Cocteles por invitado</t>
    </r>
    <r>
      <rPr>
        <b/>
        <sz val="11"/>
        <rFont val="Maiandra GD"/>
        <family val="2"/>
      </rPr>
      <t xml:space="preserve">                                                          </t>
    </r>
    <r>
      <rPr>
        <sz val="11"/>
        <rFont val="Maiandra GD"/>
        <family val="2"/>
      </rPr>
      <t>California, San Francisco o Dahiquiri de Fresa</t>
    </r>
  </si>
  <si>
    <r>
      <t xml:space="preserve">MENU DE GALA EJEMPLO $43.900 </t>
    </r>
    <r>
      <rPr>
        <b/>
        <sz val="12"/>
        <color theme="1"/>
        <rFont val="Maiandra GD"/>
        <family val="2"/>
      </rPr>
      <t>(No incluye postre)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</si>
  <si>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cheesecake de oreo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</si>
  <si>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Fantasía de chocolate maracuyá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</si>
  <si>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tartaleta de limón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</si>
  <si>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repollas de arequipe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</si>
  <si>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arroz con leche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</si>
  <si>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Alfajorcitos con miel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</si>
  <si>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bolitas de coco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</si>
  <si>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leches asada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</si>
  <si>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 mousse de frutas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</si>
  <si>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mousse de chocolate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</si>
  <si>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postre de limón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</si>
  <si>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saint de tres leches y galletas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</si>
  <si>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Tiramisú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</si>
  <si>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Trufas de novia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</si>
  <si>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Trufas de amaretto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</si>
  <si>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 de uchuva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</si>
  <si>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 de natas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</si>
  <si>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 oreo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</si>
  <si>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merengues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</si>
  <si>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turrones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</si>
  <si>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Soufflé de fresa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</si>
  <si>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Profiteroles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</si>
  <si>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Postres de queso y fresa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</si>
  <si>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Picasso de chocolate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</si>
  <si>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cheesecake  de agraz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</si>
  <si>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cheesecake de frutos rojos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</si>
  <si>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repollas de chantilly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</si>
  <si>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 milhojas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</si>
  <si>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strudel  de manzana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</si>
  <si>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pay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</si>
  <si>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brownies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</si>
  <si>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cupcake </t>
    </r>
  </si>
  <si>
    <t>$16.000 Por invitado (Incluye tres postres por invitado)</t>
  </si>
  <si>
    <t>COSTOS EVENTO DE DIANA LOPEZ Y ALEJANDRO ACUÑA EN MAYO 22 DE 2016d</t>
  </si>
  <si>
    <t>DETALLE DEL SERVICIO PLAN DOMINGO</t>
  </si>
  <si>
    <t>USO EXCLUSIVO DEL CENTRO 4 horas</t>
  </si>
  <si>
    <t>Cotel sin Licor: 1 Por Invitado Dahiquiry de fresa, San Francisco o California</t>
  </si>
  <si>
    <t>ARREGLOS FLORALES (Capilla, Salones y hasta 10 Centros de Mesa bajitos)</t>
  </si>
  <si>
    <t>DESCUENTO DEL SERVICIO PLAN DOMINGO POR SER FECHA PROXIMA MAYO 22 DE 2016</t>
  </si>
  <si>
    <t>IVA 16%</t>
  </si>
  <si>
    <t>Fecha Proxima-4 Horas</t>
  </si>
  <si>
    <t>Domingo Plan Nuevo</t>
  </si>
  <si>
    <t>COSTOS EVENTO DOMINGO 2016</t>
  </si>
  <si>
    <t>CORTESIA</t>
  </si>
  <si>
    <t>DESCUENTOS ESPECIALES PARA DOMINGO……</t>
  </si>
  <si>
    <t>COSTOS BODA SANDRA GOMEZ Y JUAN CARLOS AMOROCHO EN NOVIEMBRE 13 DE 2016df</t>
  </si>
  <si>
    <t>PLAN MATRIMONIO VDF 70 -Ver Anexo del plan</t>
  </si>
  <si>
    <r>
      <t xml:space="preserve">ADICIONALES </t>
    </r>
    <r>
      <rPr>
        <sz val="8"/>
        <color rgb="FF000000"/>
        <rFont val="Calibri"/>
        <family val="2"/>
      </rPr>
      <t>(Seleccionar)</t>
    </r>
  </si>
  <si>
    <t>SUBTOTAL EVENTO</t>
  </si>
  <si>
    <t>Incluye: Capilla, Camerino, Salón, Mesas, Sillas, Logística, Calefacción.</t>
  </si>
  <si>
    <t>PASABOCAS</t>
  </si>
  <si>
    <t>(hasta 250 personas)</t>
  </si>
  <si>
    <t xml:space="preserve">         Precio</t>
  </si>
  <si>
    <t>·         Mini Brocheta de Lomo Balsámico o Bourguignon con cuadritos de pimentón y cebolla</t>
  </si>
  <si>
    <t>·         Mini Quiche de Pollo al pesto con Champiñones</t>
  </si>
  <si>
    <t>·         Mini Vol au Vent con Carne a la Boloñesa</t>
  </si>
  <si>
    <t>·         Canapé de Pollo</t>
  </si>
  <si>
    <t>·         Tostadas con Pate Finas Hierbas</t>
  </si>
  <si>
    <t>·         Tostadas con Salami y Orégano</t>
  </si>
  <si>
    <t>·         Croqueta De Pollo</t>
  </si>
  <si>
    <t>·         Fondue de Queso con Pan Alemán</t>
  </si>
  <si>
    <t>·         Prosciutto con Queso Crema y Dátiles</t>
  </si>
  <si>
    <t>·         Pacific Sushi Roll (2): Salmon, Queso Crema, Ikura, Ginger y Wasabi</t>
  </si>
  <si>
    <t>·         Mini Brocheta de Pollo Thai Salsa de Maní o Teriyaki y Miel</t>
  </si>
  <si>
    <t>·         Huevos de Codorniz a la Húngara</t>
  </si>
  <si>
    <t>·         Tortilla Española sobre Tostada de Baguette al Ajillo (2)</t>
  </si>
  <si>
    <t>·         Kibe con Tahine</t>
  </si>
  <si>
    <t>·         Mini Hojaldres de Carne, de Pollo y Dedito de Queso (3)</t>
  </si>
  <si>
    <t>·         Barquetica con Escargot a las 5 Hierbas</t>
  </si>
  <si>
    <t>·         Mini Quiche Lorraine</t>
  </si>
  <si>
    <t>·         Empanadita Gourmet (2)</t>
  </si>
  <si>
    <t>·         Choricitos a la Diabla con Guacamole o con Mini Arepa (2)</t>
  </si>
  <si>
    <t>·         Carimañola de Carne o Queso con Dip de suero Costeño</t>
  </si>
  <si>
    <t>·         Mini Brocheta de Frutas Achocolatadas</t>
  </si>
  <si>
    <t>·         Tartaleta de Espinaca y Queso Ricota</t>
  </si>
  <si>
    <t>·         Mini Brocheta Caprese</t>
  </si>
  <si>
    <t>·         Croqueta de Queso</t>
  </si>
  <si>
    <t>·         Langostinos Tempura (U21-25) Con Salsa Soya, Jengibre y Miel o Mayonesa a la Naranja</t>
  </si>
  <si>
    <t>·         Calamares Fritos apanados en Panko con Salsa Marinara de tomates frescos</t>
  </si>
  <si>
    <t>·         Salmon Marinado al Eneldo</t>
  </si>
  <si>
    <t>·         Mero costrado con salsa de Uchuvas o Tartaleta con KaniKama</t>
  </si>
  <si>
    <t>·         Barquetas de Cangrejo con Queso crema y Amapola</t>
  </si>
  <si>
    <t>·         Mini Vol au Vent o Tartaleta de Ceviche de Camarón</t>
  </si>
  <si>
    <t>·         Mini Quiche de Salmon con Queso Crema y Cebollín</t>
  </si>
  <si>
    <t>·         Croqueta de Mero</t>
  </si>
  <si>
    <t>* Carnes</t>
  </si>
  <si>
    <r>
      <rPr>
        <b/>
        <sz val="14"/>
        <color rgb="FF000000"/>
        <rFont val="Eras Medium ITC"/>
        <family val="2"/>
      </rPr>
      <t xml:space="preserve">* </t>
    </r>
    <r>
      <rPr>
        <b/>
        <i/>
        <sz val="14"/>
        <color rgb="FF000000"/>
        <rFont val="Eras Medium ITC"/>
        <family val="2"/>
      </rPr>
      <t>Internacionales</t>
    </r>
  </si>
  <si>
    <r>
      <t>*</t>
    </r>
    <r>
      <rPr>
        <b/>
        <i/>
        <sz val="14"/>
        <color rgb="FF000000"/>
        <rFont val="Eras Medium ITC"/>
        <family val="2"/>
      </rPr>
      <t>Típicos</t>
    </r>
  </si>
  <si>
    <r>
      <t xml:space="preserve">* </t>
    </r>
    <r>
      <rPr>
        <b/>
        <i/>
        <sz val="14"/>
        <color rgb="FF000000"/>
        <rFont val="Eras Medium ITC"/>
        <family val="2"/>
      </rPr>
      <t>Vegetales/Frutas</t>
    </r>
  </si>
  <si>
    <r>
      <t xml:space="preserve">* </t>
    </r>
    <r>
      <rPr>
        <b/>
        <i/>
        <sz val="14"/>
        <color rgb="FF000000"/>
        <rFont val="Eras Medium ITC"/>
        <family val="2"/>
      </rPr>
      <t>Pescado/Mariscos</t>
    </r>
  </si>
  <si>
    <r>
      <t xml:space="preserve">OTROS OPCIONALES </t>
    </r>
    <r>
      <rPr>
        <sz val="8"/>
        <color rgb="FF000000"/>
        <rFont val="Calibri"/>
        <family val="2"/>
      </rPr>
      <t>(Seleccionar)</t>
    </r>
  </si>
  <si>
    <r>
      <t xml:space="preserve">MENU BAHIA 2 CARNES </t>
    </r>
    <r>
      <rPr>
        <sz val="11"/>
        <color rgb="FF000000"/>
        <rFont val="Maiandra GD"/>
        <family val="2"/>
      </rPr>
      <t>(Servido a la Mesa - Opcion de pollo y cerdo)</t>
    </r>
  </si>
  <si>
    <r>
      <t xml:space="preserve">MENU BAHIA 1 CARNES </t>
    </r>
    <r>
      <rPr>
        <sz val="11"/>
        <color rgb="FF000000"/>
        <rFont val="Maiandra GD"/>
        <family val="2"/>
      </rPr>
      <t>(Servido a la Mesa - Solo opcion de pollo o cerdo)</t>
    </r>
  </si>
  <si>
    <r>
      <t xml:space="preserve">Grupo Musical Crossover Mao Karacol </t>
    </r>
    <r>
      <rPr>
        <sz val="11"/>
        <color rgb="FF000000"/>
        <rFont val="Maiandra GD"/>
        <family val="2"/>
      </rPr>
      <t>(6 músicos) ceremonia, coctel cena y fiesta-SEGÚN DISPONIBILIDAD DEL ARTISTA</t>
    </r>
  </si>
  <si>
    <r>
      <t xml:space="preserve">Tarimas 2.4  x 1,2 mts c/u </t>
    </r>
    <r>
      <rPr>
        <sz val="11"/>
        <color rgb="FF000000"/>
        <rFont val="Maiandra GD"/>
        <family val="2"/>
      </rPr>
      <t>Según Requerimiento de orquesta  O Dj</t>
    </r>
  </si>
  <si>
    <r>
      <t xml:space="preserve">Carnaval de Rio (3 Garotas - 3 Bailarines) Integracion </t>
    </r>
    <r>
      <rPr>
        <sz val="11"/>
        <color rgb="FF000000"/>
        <rFont val="Maiandra GD"/>
        <family val="2"/>
      </rPr>
      <t>* 45 Minutos</t>
    </r>
  </si>
  <si>
    <r>
      <t xml:space="preserve">Carnaval de Barranquilla (5 integrantes - Flauta de Millo, Guache Tambor Alegre, Tambor Llamador y Platillos bombo - 3 Bailarines) </t>
    </r>
    <r>
      <rPr>
        <sz val="11"/>
        <color rgb="FF000000"/>
        <rFont val="Maiandra GD"/>
        <family val="2"/>
      </rPr>
      <t>* 45 Minutos</t>
    </r>
  </si>
  <si>
    <t xml:space="preserve">Hora Adicional </t>
  </si>
  <si>
    <t>Vino Tinto Serafino 750 ml</t>
  </si>
  <si>
    <t xml:space="preserve">3 Tragos por persona </t>
  </si>
  <si>
    <t xml:space="preserve">SALDO EVENTO </t>
  </si>
  <si>
    <t>IVA 19%</t>
  </si>
  <si>
    <t>COMIDA FOTOGRAFOS</t>
  </si>
  <si>
    <t>COSTOS EVENTO DE SERGIO RIVERA EN MARZO 18 DE 2017s</t>
  </si>
  <si>
    <t>Whisky Sello Negro 750 ml</t>
  </si>
  <si>
    <t xml:space="preserve">Coctel Con Licor Mojito </t>
  </si>
  <si>
    <t xml:space="preserve">Orquesta Son Del Fuego 8 Integrantes </t>
  </si>
  <si>
    <t>Tarima 3.60 m x 7.20 m x 0.60 m</t>
  </si>
  <si>
    <t xml:space="preserve">Ponque Amelia Gil (37 Personas) </t>
  </si>
  <si>
    <t xml:space="preserve">Ginebra Tanqueray 750 ml </t>
  </si>
  <si>
    <t xml:space="preserve">CORTESIA </t>
  </si>
  <si>
    <t>LO TRAEN</t>
  </si>
  <si>
    <t xml:space="preserve">Salas Lounge </t>
  </si>
  <si>
    <t xml:space="preserve">Mesas Cocteleras con 3 sillas tipo huevo </t>
  </si>
  <si>
    <t xml:space="preserve">1 ABONO EFECTIVO (28 DE ENERO DE 2017)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</si>
</sst>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"/>
    <numFmt numFmtId="165" formatCode="d/m/yy;@"/>
    <numFmt numFmtId="166" formatCode="[$-240A]h:mm:ss\ AM/PM;@"/>
    <numFmt numFmtId="167" formatCode="[$-240A]d&quot; de &quot;mmmm&quot; de &quot;yyyy;@"/>
    <numFmt numFmtId="168" formatCode="&quot;$&quot;\ #,##0"/>
    <numFmt numFmtId="169" formatCode="#,##0.0"/>
    <numFmt numFmtId="170" formatCode="0.000"/>
    <numFmt numFmtId="171" formatCode="_(&quot;$&quot;* #,##0_);_(&quot;$&quot;* \(#,##0\);_(&quot;$&quot;* &quot;-&quot;??_);_(@_)"/>
    <numFmt numFmtId="172" formatCode="_(&quot;$&quot;* #,##0.000_);_(&quot;$&quot;* \(#,##0.000\);_(&quot;$&quot;* &quot;-&quot;??_);_(@_)"/>
  </numFmts>
  <fonts count="74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sz val="10"/>
      <name val="Maiandra GD"/>
      <family val="2"/>
    </font>
    <font>
      <b/>
      <sz val="11"/>
      <name val="Maiandra GD"/>
      <family val="2"/>
    </font>
    <font>
      <b/>
      <sz val="10"/>
      <name val="Maiandra GD"/>
      <family val="2"/>
    </font>
    <font>
      <b/>
      <sz val="12"/>
      <name val="Maiandra GD"/>
      <family val="2"/>
    </font>
    <font>
      <b/>
      <sz val="14"/>
      <name val="Maiandra GD"/>
      <family val="2"/>
    </font>
    <font>
      <sz val="9"/>
      <name val="Maiandra GD"/>
      <family val="2"/>
    </font>
    <font>
      <sz val="12"/>
      <name val="Maiandra GD"/>
      <family val="2"/>
    </font>
    <font>
      <sz val="8"/>
      <name val="Maiandra GD"/>
      <family val="2"/>
    </font>
    <font>
      <sz val="11"/>
      <name val="Maiandra GD"/>
      <family val="2"/>
    </font>
    <font>
      <sz val="10"/>
      <name val="Arial"/>
      <family val="2"/>
    </font>
    <font>
      <b/>
      <i/>
      <sz val="11"/>
      <name val="Maiandra GD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9"/>
      <name val="Arial Narrow"/>
      <family val="2"/>
    </font>
    <font>
      <i/>
      <sz val="12"/>
      <name val="Maiandra GD"/>
      <family val="2"/>
    </font>
    <font>
      <b/>
      <sz val="11"/>
      <color indexed="8"/>
      <name val="Maiandra GD"/>
      <family val="2"/>
    </font>
    <font>
      <b/>
      <sz val="9"/>
      <name val="Maiandra GD"/>
      <family val="2"/>
    </font>
    <font>
      <sz val="11"/>
      <name val="Calibri"/>
      <family val="2"/>
      <scheme val="minor"/>
    </font>
    <font>
      <sz val="10"/>
      <color indexed="8"/>
      <name val="Maiandra GD"/>
      <family val="2"/>
    </font>
    <font>
      <u/>
      <sz val="11"/>
      <color theme="10"/>
      <name val="Calibri"/>
      <family val="2"/>
    </font>
    <font>
      <b/>
      <i/>
      <sz val="14"/>
      <name val="Maiandra GD"/>
      <family val="2"/>
    </font>
    <font>
      <i/>
      <sz val="14"/>
      <name val="Maiandra GD"/>
      <family val="2"/>
    </font>
    <font>
      <sz val="16"/>
      <color rgb="FF333333"/>
      <name val="Palatino Linotype"/>
      <family val="1"/>
    </font>
    <font>
      <sz val="7"/>
      <color rgb="FF333333"/>
      <name val="Times New Roman"/>
      <family val="1"/>
    </font>
    <font>
      <b/>
      <sz val="16"/>
      <color rgb="FF333333"/>
      <name val="Palatino Linotype"/>
      <family val="1"/>
    </font>
    <font>
      <b/>
      <sz val="14"/>
      <color rgb="FF000000"/>
      <name val="Palatino Linotype"/>
      <family val="1"/>
    </font>
    <font>
      <sz val="11"/>
      <color indexed="8"/>
      <name val="Palatino Linotype"/>
      <family val="1"/>
    </font>
    <font>
      <sz val="11"/>
      <name val="Maiandra GD"/>
      <family val="2"/>
    </font>
    <font>
      <b/>
      <sz val="14"/>
      <color theme="1"/>
      <name val="Maiandra GD"/>
      <family val="2"/>
    </font>
    <font>
      <sz val="10"/>
      <color theme="1"/>
      <name val="Arial"/>
      <family val="2"/>
    </font>
    <font>
      <b/>
      <sz val="12"/>
      <color theme="1"/>
      <name val="Maiandra GD"/>
      <family val="2"/>
    </font>
    <font>
      <sz val="8"/>
      <color theme="1"/>
      <name val="Maiandra GD"/>
      <family val="2"/>
    </font>
    <font>
      <sz val="12"/>
      <color theme="1"/>
      <name val="Maiandra GD"/>
      <family val="2"/>
    </font>
    <font>
      <sz val="9"/>
      <color theme="1"/>
      <name val="Maiandra GD"/>
      <family val="2"/>
    </font>
    <font>
      <sz val="11"/>
      <color theme="1"/>
      <name val="Maiandra GD"/>
      <family val="2"/>
    </font>
    <font>
      <sz val="11"/>
      <color rgb="FF000000"/>
      <name val="Maiandra GD"/>
      <family val="2"/>
    </font>
    <font>
      <sz val="10"/>
      <color rgb="FF000000"/>
      <name val="Maiandra GD"/>
      <family val="2"/>
    </font>
    <font>
      <b/>
      <sz val="10"/>
      <color rgb="FF000000"/>
      <name val="Maiandra GD"/>
      <family val="2"/>
    </font>
    <font>
      <sz val="9"/>
      <color rgb="FF000000"/>
      <name val="Maiandra GD"/>
      <family val="2"/>
    </font>
    <font>
      <sz val="8"/>
      <color rgb="FF000000"/>
      <name val="Calibri"/>
      <family val="2"/>
    </font>
    <font>
      <sz val="8"/>
      <color rgb="FF000000"/>
      <name val="Maiandra GD"/>
      <family val="2"/>
    </font>
    <font>
      <sz val="11"/>
      <color indexed="8"/>
      <name val="Maiandra GD"/>
      <family val="2"/>
    </font>
    <font>
      <b/>
      <sz val="10"/>
      <color indexed="8"/>
      <name val="Maiandra GD"/>
      <family val="2"/>
    </font>
    <font>
      <sz val="10"/>
      <color indexed="8"/>
      <name val="Calibri"/>
      <family val="2"/>
    </font>
    <font>
      <b/>
      <i/>
      <sz val="10"/>
      <color rgb="FF000000"/>
      <name val="Maiandra GD"/>
      <family val="2"/>
    </font>
    <font>
      <sz val="10"/>
      <color theme="1"/>
      <name val="Maiandra GD"/>
      <family val="2"/>
    </font>
    <font>
      <b/>
      <i/>
      <sz val="12"/>
      <name val="Maiandra GD"/>
      <family val="2"/>
    </font>
    <font>
      <sz val="12"/>
      <color indexed="8"/>
      <name val="Eras Medium ITC"/>
      <family val="2"/>
    </font>
    <font>
      <b/>
      <sz val="12"/>
      <color indexed="8"/>
      <name val="Eras Medium ITC"/>
      <family val="2"/>
    </font>
    <font>
      <sz val="26"/>
      <color rgb="FF000000"/>
      <name val="Eras Medium ITC"/>
      <family val="2"/>
    </font>
    <font>
      <sz val="18"/>
      <color rgb="FF000000"/>
      <name val="Eras Medium ITC"/>
      <family val="2"/>
    </font>
    <font>
      <sz val="14"/>
      <color rgb="FF000000"/>
      <name val="Eras Medium ITC"/>
      <family val="2"/>
    </font>
    <font>
      <sz val="7"/>
      <color rgb="FF000000"/>
      <name val="Eras Medium ITC"/>
      <family val="2"/>
    </font>
    <font>
      <b/>
      <sz val="10"/>
      <color theme="1"/>
      <name val="Maiandra GD"/>
      <family val="2"/>
    </font>
    <font>
      <sz val="14"/>
      <color indexed="8"/>
      <name val="Eras Medium ITC"/>
      <family val="2"/>
    </font>
    <font>
      <b/>
      <i/>
      <sz val="14"/>
      <color rgb="FF000000"/>
      <name val="Eras Medium ITC"/>
      <family val="2"/>
    </font>
    <font>
      <b/>
      <sz val="14"/>
      <color rgb="FF000000"/>
      <name val="Eras Medium ITC"/>
      <family val="2"/>
    </font>
    <font>
      <sz val="12"/>
      <color indexed="8"/>
      <name val="Calibri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</borders>
  <cellStyleXfs count="48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0" fontId="16" fillId="20" borderId="2" applyNumberFormat="0" applyAlignment="0" applyProtection="0"/>
    <xf numFmtId="0" fontId="17" fillId="21" borderId="3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23" fillId="7" borderId="2" applyNumberFormat="0" applyAlignment="0" applyProtection="0"/>
    <xf numFmtId="0" fontId="24" fillId="0" borderId="7" applyNumberFormat="0" applyFill="0" applyAlignment="0" applyProtection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22" borderId="8" applyNumberFormat="0" applyFont="0" applyAlignment="0" applyProtection="0"/>
    <xf numFmtId="0" fontId="26" fillId="20" borderId="9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01">
    <xf numFmtId="0" fontId="0" fillId="0" borderId="0" xfId="0"/>
    <xf numFmtId="0" fontId="12" fillId="0" borderId="0" xfId="38"/>
    <xf numFmtId="0" fontId="6" fillId="0" borderId="0" xfId="38" applyFont="1" applyAlignment="1">
      <alignment horizontal="centerContinuous" vertical="center"/>
    </xf>
    <xf numFmtId="0" fontId="9" fillId="0" borderId="0" xfId="38" applyFont="1" applyAlignment="1">
      <alignment horizontal="centerContinuous" vertical="center"/>
    </xf>
    <xf numFmtId="0" fontId="8" fillId="0" borderId="0" xfId="38" applyFont="1" applyAlignment="1">
      <alignment horizontal="centerContinuous" vertical="center"/>
    </xf>
    <xf numFmtId="0" fontId="11" fillId="0" borderId="0" xfId="38" applyFont="1" applyAlignment="1">
      <alignment horizontal="centerContinuous" vertical="center"/>
    </xf>
    <xf numFmtId="0" fontId="0" fillId="0" borderId="0" xfId="0" applyProtection="1"/>
    <xf numFmtId="0" fontId="0" fillId="0" borderId="0" xfId="0" applyAlignment="1" applyProtection="1">
      <alignment horizontal="center"/>
    </xf>
    <xf numFmtId="168" fontId="0" fillId="0" borderId="0" xfId="0" applyNumberFormat="1" applyProtection="1"/>
    <xf numFmtId="0" fontId="7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7" fillId="23" borderId="0" xfId="0" applyFont="1" applyFill="1" applyAlignment="1" applyProtection="1">
      <alignment vertical="center"/>
    </xf>
    <xf numFmtId="164" fontId="11" fillId="0" borderId="0" xfId="0" applyNumberFormat="1" applyFont="1" applyAlignment="1" applyProtection="1">
      <alignment vertical="center"/>
    </xf>
    <xf numFmtId="0" fontId="4" fillId="0" borderId="0" xfId="0" applyFont="1" applyFill="1" applyProtection="1"/>
    <xf numFmtId="3" fontId="11" fillId="0" borderId="0" xfId="0" applyNumberFormat="1" applyFont="1" applyAlignment="1" applyProtection="1">
      <alignment vertical="center"/>
    </xf>
    <xf numFmtId="0" fontId="12" fillId="0" borderId="0" xfId="0" applyFont="1" applyProtection="1"/>
    <xf numFmtId="0" fontId="2" fillId="0" borderId="0" xfId="0" applyFont="1" applyAlignment="1" applyProtection="1">
      <alignment horizontal="center"/>
    </xf>
    <xf numFmtId="3" fontId="0" fillId="0" borderId="0" xfId="0" applyNumberFormat="1" applyAlignment="1" applyProtection="1">
      <alignment horizontal="center"/>
    </xf>
    <xf numFmtId="0" fontId="0" fillId="0" borderId="0" xfId="0" applyFill="1" applyProtection="1"/>
    <xf numFmtId="0" fontId="4" fillId="0" borderId="0" xfId="0" applyFont="1" applyFill="1" applyBorder="1" applyAlignment="1" applyProtection="1"/>
    <xf numFmtId="0" fontId="0" fillId="23" borderId="0" xfId="0" applyFill="1" applyProtection="1"/>
    <xf numFmtId="168" fontId="34" fillId="0" borderId="0" xfId="0" applyNumberFormat="1" applyFont="1" applyFill="1" applyAlignment="1" applyProtection="1">
      <alignment horizontal="right"/>
    </xf>
    <xf numFmtId="3" fontId="3" fillId="0" borderId="10" xfId="0" applyNumberFormat="1" applyFont="1" applyBorder="1" applyAlignment="1" applyProtection="1">
      <alignment vertical="center"/>
    </xf>
    <xf numFmtId="168" fontId="0" fillId="0" borderId="10" xfId="0" applyNumberFormat="1" applyBorder="1" applyProtection="1"/>
    <xf numFmtId="0" fontId="0" fillId="0" borderId="10" xfId="0" applyBorder="1" applyProtection="1"/>
    <xf numFmtId="0" fontId="11" fillId="0" borderId="0" xfId="0" applyFont="1" applyFill="1"/>
    <xf numFmtId="0" fontId="0" fillId="24" borderId="0" xfId="0" applyFill="1" applyProtection="1"/>
    <xf numFmtId="0" fontId="0" fillId="24" borderId="0" xfId="0" applyFill="1" applyProtection="1"/>
    <xf numFmtId="0" fontId="0" fillId="24" borderId="0" xfId="0" applyFill="1" applyAlignment="1" applyProtection="1">
      <alignment horizontal="right"/>
    </xf>
    <xf numFmtId="168" fontId="0" fillId="24" borderId="0" xfId="0" applyNumberFormat="1" applyFill="1" applyAlignment="1" applyProtection="1"/>
    <xf numFmtId="0" fontId="35" fillId="24" borderId="0" xfId="45" applyFill="1" applyAlignment="1" applyProtection="1"/>
    <xf numFmtId="3" fontId="3" fillId="0" borderId="0" xfId="0" applyNumberFormat="1" applyFont="1" applyAlignment="1" applyProtection="1">
      <alignment vertical="center"/>
    </xf>
    <xf numFmtId="167" fontId="32" fillId="0" borderId="0" xfId="0" applyNumberFormat="1" applyFont="1" applyFill="1" applyBorder="1" applyAlignment="1" applyProtection="1">
      <alignment horizontal="centerContinuous" vertical="center"/>
    </xf>
    <xf numFmtId="168" fontId="32" fillId="0" borderId="0" xfId="0" applyNumberFormat="1" applyFont="1" applyFill="1" applyBorder="1" applyAlignment="1" applyProtection="1">
      <alignment horizontal="center" vertical="center"/>
    </xf>
    <xf numFmtId="166" fontId="10" fillId="0" borderId="0" xfId="0" applyNumberFormat="1" applyFont="1" applyFill="1" applyAlignment="1" applyProtection="1">
      <alignment horizontal="center"/>
    </xf>
    <xf numFmtId="166" fontId="10" fillId="0" borderId="0" xfId="0" applyNumberFormat="1" applyFont="1" applyFill="1" applyAlignment="1" applyProtection="1">
      <alignment horizontal="center" vertical="center"/>
    </xf>
    <xf numFmtId="165" fontId="8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168" fontId="4" fillId="0" borderId="0" xfId="0" applyNumberFormat="1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vertical="center"/>
    </xf>
    <xf numFmtId="0" fontId="11" fillId="0" borderId="0" xfId="0" applyFont="1" applyFill="1" applyProtection="1"/>
    <xf numFmtId="0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right" vertical="center"/>
    </xf>
    <xf numFmtId="168" fontId="5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horizontal="center"/>
    </xf>
    <xf numFmtId="168" fontId="4" fillId="0" borderId="0" xfId="0" applyNumberFormat="1" applyFont="1" applyFill="1" applyAlignment="1" applyProtection="1">
      <alignment horizontal="center"/>
    </xf>
    <xf numFmtId="168" fontId="31" fillId="0" borderId="0" xfId="0" applyNumberFormat="1" applyFont="1" applyFill="1" applyAlignment="1" applyProtection="1">
      <alignment horizont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3" fontId="4" fillId="25" borderId="0" xfId="0" applyNumberFormat="1" applyFont="1" applyFill="1" applyAlignment="1" applyProtection="1">
      <alignment horizontal="center" vertical="center"/>
    </xf>
    <xf numFmtId="168" fontId="4" fillId="25" borderId="0" xfId="0" applyNumberFormat="1" applyFont="1" applyFill="1" applyAlignment="1" applyProtection="1">
      <alignment horizontal="center" vertical="center"/>
    </xf>
    <xf numFmtId="0" fontId="4" fillId="0" borderId="0" xfId="0" applyFont="1" applyProtection="1"/>
    <xf numFmtId="3" fontId="3" fillId="25" borderId="0" xfId="0" applyNumberFormat="1" applyFont="1" applyFill="1" applyAlignment="1" applyProtection="1">
      <alignment vertical="center"/>
    </xf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centerContinuous" vertical="center"/>
    </xf>
    <xf numFmtId="0" fontId="4" fillId="0" borderId="0" xfId="0" applyFont="1" applyAlignment="1" applyProtection="1">
      <alignment horizontal="centerContinuous" vertical="center"/>
    </xf>
    <xf numFmtId="0" fontId="11" fillId="0" borderId="0" xfId="0" applyFont="1" applyProtection="1"/>
    <xf numFmtId="0" fontId="11" fillId="0" borderId="0" xfId="0" applyFont="1"/>
    <xf numFmtId="0" fontId="10" fillId="0" borderId="0" xfId="0" applyFont="1" applyProtection="1"/>
    <xf numFmtId="0" fontId="3" fillId="0" borderId="0" xfId="0" applyNumberFormat="1" applyFont="1" applyAlignment="1" applyProtection="1">
      <alignment horizontal="center" vertical="center"/>
    </xf>
    <xf numFmtId="168" fontId="5" fillId="0" borderId="1" xfId="0" applyNumberFormat="1" applyFont="1" applyBorder="1" applyAlignment="1" applyProtection="1">
      <alignment vertical="center"/>
    </xf>
    <xf numFmtId="0" fontId="8" fillId="0" borderId="0" xfId="0" applyFont="1" applyFill="1" applyProtection="1"/>
    <xf numFmtId="0" fontId="0" fillId="24" borderId="0" xfId="0" applyFill="1" applyAlignment="1" applyProtection="1"/>
    <xf numFmtId="0" fontId="38" fillId="0" borderId="0" xfId="0" applyFont="1" applyAlignment="1">
      <alignment horizontal="center" vertical="center"/>
    </xf>
    <xf numFmtId="0" fontId="38" fillId="0" borderId="0" xfId="0" applyFont="1" applyAlignment="1">
      <alignment horizontal="left" vertical="center" indent="5"/>
    </xf>
    <xf numFmtId="0" fontId="38" fillId="0" borderId="0" xfId="0" applyFont="1" applyAlignment="1">
      <alignment horizontal="left" vertical="center" indent="2"/>
    </xf>
    <xf numFmtId="0" fontId="40" fillId="0" borderId="0" xfId="0" applyFont="1" applyAlignment="1">
      <alignment horizontal="center" vertical="center"/>
    </xf>
    <xf numFmtId="0" fontId="42" fillId="0" borderId="0" xfId="0" applyFont="1"/>
    <xf numFmtId="0" fontId="11" fillId="26" borderId="0" xfId="0" applyFont="1" applyFill="1"/>
    <xf numFmtId="0" fontId="34" fillId="26" borderId="0" xfId="0" applyFont="1" applyFill="1" applyAlignment="1" applyProtection="1">
      <alignment horizontal="left" vertical="top"/>
    </xf>
    <xf numFmtId="0" fontId="43" fillId="0" borderId="0" xfId="0" applyFont="1"/>
    <xf numFmtId="0" fontId="7" fillId="25" borderId="0" xfId="39" applyFont="1" applyFill="1" applyAlignment="1">
      <alignment horizontal="centerContinuous" vertical="center"/>
    </xf>
    <xf numFmtId="0" fontId="29" fillId="25" borderId="0" xfId="39" applyFont="1" applyFill="1" applyAlignment="1">
      <alignment horizontal="center" vertical="center"/>
    </xf>
    <xf numFmtId="0" fontId="10" fillId="25" borderId="0" xfId="39" applyFont="1" applyFill="1" applyAlignment="1">
      <alignment horizontal="centerContinuous" vertical="center"/>
    </xf>
    <xf numFmtId="0" fontId="5" fillId="25" borderId="0" xfId="39" applyFont="1" applyFill="1" applyAlignment="1">
      <alignment vertical="center"/>
    </xf>
    <xf numFmtId="0" fontId="25" fillId="25" borderId="0" xfId="39" applyFont="1" applyFill="1"/>
    <xf numFmtId="0" fontId="25" fillId="25" borderId="0" xfId="39" applyFont="1" applyFill="1" applyAlignment="1">
      <alignment vertical="center"/>
    </xf>
    <xf numFmtId="0" fontId="9" fillId="25" borderId="0" xfId="39" applyFont="1" applyFill="1" applyAlignment="1">
      <alignment horizontal="centerContinuous" vertical="center"/>
    </xf>
    <xf numFmtId="0" fontId="8" fillId="25" borderId="0" xfId="39" applyFont="1" applyFill="1" applyAlignment="1">
      <alignment horizontal="centerContinuous" vertical="center"/>
    </xf>
    <xf numFmtId="3" fontId="11" fillId="25" borderId="0" xfId="39" applyNumberFormat="1" applyFont="1" applyFill="1" applyAlignment="1">
      <alignment vertical="center"/>
    </xf>
    <xf numFmtId="0" fontId="9" fillId="25" borderId="0" xfId="37" applyFont="1" applyFill="1" applyAlignment="1">
      <alignment horizontal="centerContinuous" vertical="center"/>
    </xf>
    <xf numFmtId="3" fontId="11" fillId="25" borderId="0" xfId="0" applyNumberFormat="1" applyFont="1" applyFill="1"/>
    <xf numFmtId="0" fontId="30" fillId="25" borderId="0" xfId="39" applyFont="1" applyFill="1" applyAlignment="1">
      <alignment horizontal="centerContinuous" vertical="center"/>
    </xf>
    <xf numFmtId="0" fontId="9" fillId="25" borderId="0" xfId="40" applyFont="1" applyFill="1" applyAlignment="1">
      <alignment horizontal="centerContinuous" vertical="center"/>
    </xf>
    <xf numFmtId="0" fontId="9" fillId="25" borderId="0" xfId="0" applyFont="1" applyFill="1" applyAlignment="1">
      <alignment horizontal="centerContinuous" vertical="center"/>
    </xf>
    <xf numFmtId="0" fontId="9" fillId="25" borderId="0" xfId="39" applyFont="1" applyFill="1" applyAlignment="1">
      <alignment horizontal="center" vertical="center"/>
    </xf>
    <xf numFmtId="0" fontId="44" fillId="25" borderId="0" xfId="38" applyFont="1" applyFill="1" applyAlignment="1">
      <alignment horizontal="centerContinuous" vertical="center"/>
    </xf>
    <xf numFmtId="0" fontId="45" fillId="25" borderId="0" xfId="38" applyFont="1" applyFill="1" applyAlignment="1">
      <alignment horizontal="centerContinuous" vertical="center"/>
    </xf>
    <xf numFmtId="0" fontId="46" fillId="25" borderId="0" xfId="38" applyFont="1" applyFill="1" applyAlignment="1">
      <alignment horizontal="centerContinuous" vertical="center"/>
    </xf>
    <xf numFmtId="0" fontId="47" fillId="25" borderId="0" xfId="38" applyFont="1" applyFill="1" applyAlignment="1">
      <alignment horizontal="centerContinuous" vertical="center"/>
    </xf>
    <xf numFmtId="0" fontId="48" fillId="25" borderId="0" xfId="38" applyFont="1" applyFill="1" applyAlignment="1">
      <alignment horizontal="centerContinuous" vertical="center"/>
    </xf>
    <xf numFmtId="0" fontId="49" fillId="25" borderId="0" xfId="38" applyFont="1" applyFill="1" applyAlignment="1">
      <alignment horizontal="centerContinuous" vertical="center"/>
    </xf>
    <xf numFmtId="0" fontId="48" fillId="25" borderId="0" xfId="36" applyFont="1" applyFill="1" applyAlignment="1">
      <alignment horizontal="centerContinuous" vertical="center"/>
    </xf>
    <xf numFmtId="0" fontId="50" fillId="25" borderId="0" xfId="38" applyFont="1" applyFill="1" applyAlignment="1">
      <alignment horizontal="centerContinuous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0" fillId="24" borderId="0" xfId="0" applyFill="1" applyAlignment="1" applyProtection="1"/>
    <xf numFmtId="0" fontId="31" fillId="0" borderId="0" xfId="0" applyFont="1" applyFill="1" applyAlignment="1" applyProtection="1">
      <alignment horizontal="center"/>
    </xf>
    <xf numFmtId="3" fontId="3" fillId="25" borderId="0" xfId="0" applyNumberFormat="1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0" fontId="34" fillId="0" borderId="0" xfId="0" applyFont="1" applyAlignment="1" applyProtection="1">
      <alignment horizontal="left" vertical="top"/>
    </xf>
    <xf numFmtId="3" fontId="3" fillId="0" borderId="0" xfId="0" applyNumberFormat="1" applyFont="1" applyAlignment="1" applyProtection="1">
      <alignment horizontal="center" vertical="center"/>
    </xf>
    <xf numFmtId="0" fontId="11" fillId="0" borderId="0" xfId="0" applyFont="1" applyAlignment="1">
      <alignment horizontal="left" vertical="top" wrapText="1"/>
    </xf>
    <xf numFmtId="3" fontId="3" fillId="0" borderId="0" xfId="0" applyNumberFormat="1" applyFont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3" fontId="34" fillId="25" borderId="0" xfId="0" applyNumberFormat="1" applyFont="1" applyFill="1" applyProtection="1"/>
    <xf numFmtId="0" fontId="57" fillId="0" borderId="0" xfId="0" applyFont="1" applyProtection="1"/>
    <xf numFmtId="3" fontId="5" fillId="25" borderId="0" xfId="0" applyNumberFormat="1" applyFont="1" applyFill="1" applyAlignment="1" applyProtection="1">
      <alignment horizontal="right" vertical="center"/>
    </xf>
    <xf numFmtId="0" fontId="34" fillId="0" borderId="0" xfId="0" applyFont="1" applyAlignment="1" applyProtection="1">
      <alignment vertical="top"/>
    </xf>
    <xf numFmtId="0" fontId="0" fillId="0" borderId="0" xfId="0" applyFont="1"/>
    <xf numFmtId="0" fontId="58" fillId="0" borderId="0" xfId="0" applyFont="1" applyAlignment="1">
      <alignment horizontal="center" vertical="center"/>
    </xf>
    <xf numFmtId="168" fontId="58" fillId="0" borderId="0" xfId="0" applyNumberFormat="1" applyFont="1" applyAlignment="1">
      <alignment horizontal="center" vertical="center"/>
    </xf>
    <xf numFmtId="0" fontId="34" fillId="0" borderId="0" xfId="0" applyFont="1" applyAlignment="1">
      <alignment horizontal="left" vertical="top"/>
    </xf>
    <xf numFmtId="168" fontId="12" fillId="0" borderId="0" xfId="46" applyNumberFormat="1" applyFont="1" applyAlignment="1">
      <alignment vertical="center"/>
    </xf>
    <xf numFmtId="0" fontId="57" fillId="0" borderId="0" xfId="0" applyFont="1" applyAlignment="1">
      <alignment horizontal="center" vertical="top"/>
    </xf>
    <xf numFmtId="0" fontId="3" fillId="0" borderId="0" xfId="0" applyFont="1" applyFill="1"/>
    <xf numFmtId="168" fontId="12" fillId="0" borderId="0" xfId="46" applyNumberFormat="1" applyFont="1"/>
    <xf numFmtId="0" fontId="59" fillId="0" borderId="0" xfId="0" applyFont="1"/>
    <xf numFmtId="0" fontId="0" fillId="0" borderId="0" xfId="0" applyFont="1" applyAlignment="1">
      <alignment horizontal="center"/>
    </xf>
    <xf numFmtId="3" fontId="60" fillId="0" borderId="0" xfId="0" applyNumberFormat="1" applyFont="1" applyFill="1" applyAlignment="1">
      <alignment horizontal="center" vertical="center"/>
    </xf>
    <xf numFmtId="3" fontId="3" fillId="0" borderId="0" xfId="0" applyNumberFormat="1" applyFont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0" fontId="31" fillId="0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center" vertical="center"/>
    </xf>
    <xf numFmtId="3" fontId="61" fillId="0" borderId="0" xfId="0" applyNumberFormat="1" applyFont="1" applyFill="1" applyAlignment="1" applyProtection="1">
      <alignment vertical="center"/>
    </xf>
    <xf numFmtId="3" fontId="3" fillId="0" borderId="0" xfId="0" applyNumberFormat="1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0" fontId="13" fillId="0" borderId="0" xfId="0" applyFont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3" fontId="3" fillId="0" borderId="0" xfId="0" applyNumberFormat="1" applyFont="1" applyAlignment="1" applyProtection="1">
      <alignment horizontal="center" vertical="center"/>
    </xf>
    <xf numFmtId="9" fontId="34" fillId="25" borderId="0" xfId="0" applyNumberFormat="1" applyFont="1" applyFill="1" applyAlignment="1" applyProtection="1">
      <alignment horizontal="center"/>
    </xf>
    <xf numFmtId="168" fontId="5" fillId="0" borderId="0" xfId="0" applyNumberFormat="1" applyFont="1" applyBorder="1" applyAlignment="1" applyProtection="1">
      <alignment vertical="center"/>
    </xf>
    <xf numFmtId="3" fontId="3" fillId="0" borderId="0" xfId="0" applyNumberFormat="1" applyFont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9" fontId="34" fillId="25" borderId="0" xfId="0" applyNumberFormat="1" applyFont="1" applyFill="1" applyAlignment="1" applyProtection="1">
      <alignment horizont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166" fontId="10" fillId="25" borderId="0" xfId="0" applyNumberFormat="1" applyFont="1" applyFill="1" applyAlignment="1" applyProtection="1">
      <alignment horizontal="center"/>
    </xf>
    <xf numFmtId="166" fontId="10" fillId="25" borderId="0" xfId="0" applyNumberFormat="1" applyFont="1" applyFill="1" applyAlignment="1" applyProtection="1">
      <alignment horizontal="center" vertical="center"/>
    </xf>
    <xf numFmtId="165" fontId="8" fillId="25" borderId="0" xfId="0" applyNumberFormat="1" applyFont="1" applyFill="1" applyAlignment="1" applyProtection="1">
      <alignment horizontal="center" vertical="center"/>
    </xf>
    <xf numFmtId="0" fontId="6" fillId="25" borderId="0" xfId="0" applyFont="1" applyFill="1" applyAlignment="1" applyProtection="1">
      <alignment horizontal="center" vertical="center"/>
    </xf>
    <xf numFmtId="0" fontId="4" fillId="25" borderId="0" xfId="0" applyFont="1" applyFill="1" applyProtection="1"/>
    <xf numFmtId="0" fontId="8" fillId="25" borderId="0" xfId="0" applyFont="1" applyFill="1" applyProtection="1"/>
    <xf numFmtId="0" fontId="8" fillId="25" borderId="0" xfId="0" applyFont="1" applyFill="1" applyAlignment="1" applyProtection="1">
      <alignment horizontal="left"/>
    </xf>
    <xf numFmtId="0" fontId="11" fillId="25" borderId="0" xfId="0" applyFont="1" applyFill="1" applyProtection="1"/>
    <xf numFmtId="0" fontId="11" fillId="25" borderId="0" xfId="0" applyFont="1" applyFill="1"/>
    <xf numFmtId="0" fontId="0" fillId="25" borderId="0" xfId="0" applyFill="1" applyProtection="1"/>
    <xf numFmtId="3" fontId="60" fillId="25" borderId="0" xfId="0" applyNumberFormat="1" applyFont="1" applyFill="1" applyAlignment="1">
      <alignment horizontal="center" vertical="center"/>
    </xf>
    <xf numFmtId="0" fontId="10" fillId="25" borderId="0" xfId="0" applyFont="1" applyFill="1" applyProtection="1"/>
    <xf numFmtId="0" fontId="3" fillId="25" borderId="0" xfId="0" applyNumberFormat="1" applyFont="1" applyFill="1" applyAlignment="1" applyProtection="1">
      <alignment horizontal="center" vertical="center"/>
    </xf>
    <xf numFmtId="168" fontId="5" fillId="25" borderId="1" xfId="0" applyNumberFormat="1" applyFont="1" applyFill="1" applyBorder="1" applyAlignment="1" applyProtection="1">
      <alignment vertical="center"/>
    </xf>
    <xf numFmtId="0" fontId="4" fillId="25" borderId="0" xfId="0" applyFont="1" applyFill="1" applyAlignment="1" applyProtection="1">
      <alignment horizontal="right" vertical="center"/>
    </xf>
    <xf numFmtId="168" fontId="5" fillId="25" borderId="0" xfId="0" applyNumberFormat="1" applyFont="1" applyFill="1" applyBorder="1" applyAlignment="1" applyProtection="1">
      <alignment vertical="center"/>
    </xf>
    <xf numFmtId="0" fontId="4" fillId="25" borderId="0" xfId="0" applyFont="1" applyFill="1" applyAlignment="1" applyProtection="1">
      <alignment horizontal="center"/>
    </xf>
    <xf numFmtId="168" fontId="4" fillId="25" borderId="0" xfId="0" applyNumberFormat="1" applyFont="1" applyFill="1" applyAlignment="1" applyProtection="1">
      <alignment horizontal="center"/>
    </xf>
    <xf numFmtId="0" fontId="31" fillId="25" borderId="0" xfId="0" applyFont="1" applyFill="1" applyAlignment="1" applyProtection="1">
      <alignment horizontal="center"/>
    </xf>
    <xf numFmtId="168" fontId="31" fillId="25" borderId="0" xfId="0" applyNumberFormat="1" applyFont="1" applyFill="1" applyAlignment="1" applyProtection="1">
      <alignment horizontal="center"/>
    </xf>
    <xf numFmtId="0" fontId="4" fillId="25" borderId="0" xfId="0" applyFont="1" applyFill="1" applyBorder="1" applyAlignment="1" applyProtection="1">
      <alignment horizontal="center"/>
    </xf>
    <xf numFmtId="0" fontId="4" fillId="25" borderId="0" xfId="0" applyFont="1" applyFill="1" applyBorder="1" applyAlignment="1" applyProtection="1"/>
    <xf numFmtId="3" fontId="3" fillId="25" borderId="0" xfId="0" applyNumberFormat="1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169" fontId="3" fillId="25" borderId="0" xfId="0" applyNumberFormat="1" applyFont="1" applyFill="1" applyAlignment="1" applyProtection="1">
      <alignment horizontal="center" vertical="center"/>
    </xf>
    <xf numFmtId="3" fontId="5" fillId="0" borderId="0" xfId="0" applyNumberFormat="1" applyFont="1" applyFill="1" applyAlignment="1" applyProtection="1">
      <alignment horizontal="right" vertical="center"/>
    </xf>
    <xf numFmtId="0" fontId="63" fillId="0" borderId="0" xfId="0" applyFont="1"/>
    <xf numFmtId="3" fontId="63" fillId="0" borderId="0" xfId="0" applyNumberFormat="1" applyFont="1"/>
    <xf numFmtId="0" fontId="64" fillId="0" borderId="0" xfId="0" applyFont="1" applyAlignment="1">
      <alignment horizontal="center"/>
    </xf>
    <xf numFmtId="3" fontId="64" fillId="0" borderId="0" xfId="0" applyNumberFormat="1" applyFont="1" applyAlignment="1">
      <alignment horizontal="center"/>
    </xf>
    <xf numFmtId="0" fontId="63" fillId="0" borderId="11" xfId="0" applyFont="1" applyBorder="1"/>
    <xf numFmtId="3" fontId="63" fillId="0" borderId="11" xfId="0" applyNumberFormat="1" applyFont="1" applyBorder="1"/>
    <xf numFmtId="3" fontId="3" fillId="25" borderId="0" xfId="0" applyNumberFormat="1" applyFont="1" applyFill="1" applyAlignment="1" applyProtection="1">
      <alignment horizontal="right" vertical="center"/>
    </xf>
    <xf numFmtId="3" fontId="3" fillId="0" borderId="0" xfId="0" applyNumberFormat="1" applyFont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4" fillId="25" borderId="0" xfId="0" applyFont="1" applyFill="1" applyAlignment="1" applyProtection="1">
      <alignment horizontal="center" vertical="center"/>
    </xf>
    <xf numFmtId="0" fontId="13" fillId="0" borderId="0" xfId="0" applyFont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169" fontId="3" fillId="25" borderId="0" xfId="0" applyNumberFormat="1" applyFont="1" applyFill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65" fillId="0" borderId="0" xfId="0" applyFont="1" applyAlignment="1">
      <alignment horizontal="center" vertical="center"/>
    </xf>
    <xf numFmtId="0" fontId="66" fillId="0" borderId="0" xfId="0" applyFont="1" applyAlignment="1">
      <alignment horizontal="center" vertical="center"/>
    </xf>
    <xf numFmtId="0" fontId="67" fillId="0" borderId="0" xfId="0" applyFont="1" applyAlignment="1">
      <alignment vertical="center"/>
    </xf>
    <xf numFmtId="0" fontId="67" fillId="0" borderId="0" xfId="0" applyFont="1" applyAlignment="1">
      <alignment horizontal="left" vertical="center" indent="5"/>
    </xf>
    <xf numFmtId="3" fontId="69" fillId="0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4" fillId="25" borderId="0" xfId="0" applyFont="1" applyFill="1" applyAlignment="1" applyProtection="1">
      <alignment horizontal="center" vertical="center"/>
    </xf>
    <xf numFmtId="3" fontId="3" fillId="0" borderId="0" xfId="0" applyNumberFormat="1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72" fillId="25" borderId="0" xfId="0" applyFont="1" applyFill="1" applyAlignment="1">
      <alignment horizontal="center" vertical="center"/>
    </xf>
    <xf numFmtId="170" fontId="70" fillId="25" borderId="0" xfId="0" applyNumberFormat="1" applyFont="1" applyFill="1"/>
    <xf numFmtId="0" fontId="70" fillId="25" borderId="0" xfId="0" applyFont="1" applyFill="1"/>
    <xf numFmtId="0" fontId="67" fillId="25" borderId="0" xfId="0" applyFont="1" applyFill="1" applyAlignment="1">
      <alignment horizontal="center" vertical="center"/>
    </xf>
    <xf numFmtId="0" fontId="71" fillId="25" borderId="0" xfId="0" applyFont="1" applyFill="1" applyAlignment="1">
      <alignment horizontal="left" vertical="center" indent="2"/>
    </xf>
    <xf numFmtId="0" fontId="72" fillId="25" borderId="0" xfId="0" applyFont="1" applyFill="1" applyAlignment="1">
      <alignment vertical="center"/>
    </xf>
    <xf numFmtId="0" fontId="72" fillId="25" borderId="0" xfId="0" applyFont="1" applyFill="1" applyAlignment="1">
      <alignment horizontal="left" vertical="center" indent="2"/>
    </xf>
    <xf numFmtId="0" fontId="67" fillId="25" borderId="0" xfId="0" applyFont="1" applyFill="1" applyAlignment="1">
      <alignment vertical="center"/>
    </xf>
    <xf numFmtId="0" fontId="67" fillId="25" borderId="0" xfId="0" applyFont="1" applyFill="1" applyAlignment="1">
      <alignment horizontal="left" vertical="center" indent="2"/>
    </xf>
    <xf numFmtId="0" fontId="67" fillId="25" borderId="12" xfId="0" applyFont="1" applyFill="1" applyBorder="1" applyAlignment="1">
      <alignment horizontal="left" vertical="center" indent="5"/>
    </xf>
    <xf numFmtId="0" fontId="67" fillId="25" borderId="0" xfId="0" applyFont="1" applyFill="1" applyBorder="1" applyAlignment="1">
      <alignment horizontal="left" vertical="center" indent="2"/>
    </xf>
    <xf numFmtId="171" fontId="67" fillId="25" borderId="13" xfId="47" applyNumberFormat="1" applyFont="1" applyFill="1" applyBorder="1" applyAlignment="1">
      <alignment horizontal="left" vertical="center" indent="5"/>
    </xf>
    <xf numFmtId="172" fontId="67" fillId="25" borderId="13" xfId="47" applyNumberFormat="1" applyFont="1" applyFill="1" applyBorder="1" applyAlignment="1">
      <alignment horizontal="left" vertical="center" indent="5"/>
    </xf>
    <xf numFmtId="172" fontId="70" fillId="25" borderId="0" xfId="47" applyNumberFormat="1" applyFont="1" applyFill="1"/>
    <xf numFmtId="3" fontId="3" fillId="0" borderId="0" xfId="0" applyNumberFormat="1" applyFont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0" fontId="31" fillId="0" borderId="0" xfId="0" applyFont="1" applyFill="1" applyAlignment="1" applyProtection="1">
      <alignment horizontal="center"/>
    </xf>
    <xf numFmtId="0" fontId="73" fillId="0" borderId="0" xfId="0" applyFont="1" applyProtection="1"/>
    <xf numFmtId="3" fontId="9" fillId="24" borderId="0" xfId="0" applyNumberFormat="1" applyFont="1" applyFill="1" applyAlignment="1" applyProtection="1">
      <alignment horizontal="center" vertical="center"/>
    </xf>
    <xf numFmtId="0" fontId="0" fillId="0" borderId="0" xfId="0" applyFont="1" applyProtection="1"/>
    <xf numFmtId="3" fontId="9" fillId="25" borderId="0" xfId="0" applyNumberFormat="1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3" fontId="5" fillId="25" borderId="0" xfId="0" applyNumberFormat="1" applyFont="1" applyFill="1" applyAlignment="1" applyProtection="1">
      <alignment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0" fontId="13" fillId="0" borderId="0" xfId="0" applyFont="1" applyAlignment="1" applyProtection="1">
      <alignment horizontal="right" vertical="center"/>
    </xf>
    <xf numFmtId="0" fontId="11" fillId="0" borderId="0" xfId="0" applyFont="1" applyFill="1" applyAlignment="1">
      <alignment horizontal="left" vertical="top" wrapText="1"/>
    </xf>
    <xf numFmtId="3" fontId="5" fillId="0" borderId="0" xfId="0" applyNumberFormat="1" applyFont="1" applyFill="1" applyAlignment="1" applyProtection="1">
      <alignment vertical="center"/>
    </xf>
    <xf numFmtId="0" fontId="11" fillId="0" borderId="0" xfId="0" applyFont="1" applyFill="1" applyAlignment="1">
      <alignment horizontal="left" vertical="top"/>
    </xf>
    <xf numFmtId="3" fontId="11" fillId="0" borderId="0" xfId="0" applyNumberFormat="1" applyFont="1" applyFill="1" applyAlignment="1" applyProtection="1">
      <alignment horizontal="right" vertical="center"/>
    </xf>
    <xf numFmtId="0" fontId="11" fillId="0" borderId="0" xfId="0" applyFont="1" applyAlignment="1">
      <alignment horizontal="left" vertical="top" wrapText="1"/>
    </xf>
    <xf numFmtId="0" fontId="4" fillId="0" borderId="0" xfId="0" applyFont="1" applyFill="1" applyBorder="1" applyAlignment="1" applyProtection="1">
      <alignment horizontal="center"/>
    </xf>
    <xf numFmtId="0" fontId="57" fillId="0" borderId="0" xfId="0" applyFont="1" applyAlignment="1">
      <alignment horizontal="left" vertical="center" wrapText="1"/>
    </xf>
    <xf numFmtId="0" fontId="4" fillId="0" borderId="0" xfId="0" applyFont="1" applyFill="1" applyBorder="1" applyAlignment="1" applyProtection="1">
      <alignment horizontal="center" vertical="center"/>
    </xf>
    <xf numFmtId="0" fontId="34" fillId="0" borderId="0" xfId="0" applyFont="1" applyAlignment="1" applyProtection="1">
      <alignment horizontal="left" vertical="top"/>
    </xf>
    <xf numFmtId="168" fontId="3" fillId="0" borderId="0" xfId="0" applyNumberFormat="1" applyFont="1" applyAlignment="1" applyProtection="1">
      <alignment horizontal="right" vertical="center"/>
    </xf>
    <xf numFmtId="3" fontId="34" fillId="0" borderId="10" xfId="0" applyNumberFormat="1" applyFont="1" applyBorder="1" applyAlignment="1" applyProtection="1">
      <alignment horizontal="center"/>
    </xf>
    <xf numFmtId="3" fontId="34" fillId="0" borderId="0" xfId="0" applyNumberFormat="1" applyFont="1" applyAlignment="1" applyProtection="1">
      <alignment horizontal="center"/>
    </xf>
    <xf numFmtId="3" fontId="3" fillId="0" borderId="0" xfId="0" applyNumberFormat="1" applyFont="1" applyFill="1" applyAlignment="1" applyProtection="1">
      <alignment horizontal="right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13" fillId="0" borderId="0" xfId="0" applyFont="1" applyAlignment="1" applyProtection="1">
      <alignment horizontal="right" vertical="center"/>
    </xf>
    <xf numFmtId="0" fontId="11" fillId="0" borderId="0" xfId="0" applyFont="1" applyFill="1" applyAlignment="1">
      <alignment horizontal="left" vertical="top" wrapText="1"/>
    </xf>
    <xf numFmtId="169" fontId="3" fillId="0" borderId="0" xfId="0" applyNumberFormat="1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62" fillId="0" borderId="0" xfId="0" applyFont="1" applyFill="1" applyBorder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33" fillId="25" borderId="0" xfId="0" applyFont="1" applyFill="1" applyAlignment="1" applyProtection="1">
      <alignment horizontal="right"/>
    </xf>
    <xf numFmtId="20" fontId="0" fillId="25" borderId="0" xfId="0" applyNumberFormat="1" applyFill="1" applyAlignment="1" applyProtection="1">
      <alignment horizontal="center"/>
    </xf>
    <xf numFmtId="0" fontId="0" fillId="25" borderId="0" xfId="0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left"/>
    </xf>
    <xf numFmtId="3" fontId="3" fillId="0" borderId="0" xfId="0" applyNumberFormat="1" applyFont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/>
    </xf>
    <xf numFmtId="0" fontId="4" fillId="25" borderId="0" xfId="0" applyFont="1" applyFill="1" applyAlignment="1" applyProtection="1">
      <alignment horizontal="left"/>
    </xf>
    <xf numFmtId="0" fontId="13" fillId="25" borderId="0" xfId="0" applyFont="1" applyFill="1" applyAlignment="1" applyProtection="1">
      <alignment horizontal="right" vertical="center"/>
    </xf>
    <xf numFmtId="0" fontId="4" fillId="25" borderId="0" xfId="0" applyFont="1" applyFill="1" applyBorder="1" applyAlignment="1" applyProtection="1">
      <alignment horizontal="center" vertical="center"/>
    </xf>
    <xf numFmtId="0" fontId="4" fillId="25" borderId="0" xfId="0" applyFont="1" applyFill="1" applyBorder="1" applyAlignment="1" applyProtection="1">
      <alignment horizontal="center"/>
    </xf>
    <xf numFmtId="0" fontId="11" fillId="25" borderId="0" xfId="0" applyFont="1" applyFill="1" applyAlignment="1">
      <alignment horizontal="left" vertical="top" wrapText="1"/>
    </xf>
    <xf numFmtId="0" fontId="6" fillId="25" borderId="0" xfId="0" applyFont="1" applyFill="1" applyAlignment="1" applyProtection="1">
      <alignment horizontal="center" vertical="center"/>
    </xf>
    <xf numFmtId="0" fontId="57" fillId="25" borderId="0" xfId="0" applyFont="1" applyFill="1" applyAlignment="1">
      <alignment horizontal="left" vertical="center" wrapText="1"/>
    </xf>
    <xf numFmtId="0" fontId="8" fillId="25" borderId="0" xfId="0" applyFont="1" applyFill="1" applyAlignment="1" applyProtection="1">
      <alignment horizontal="center" vertical="center"/>
    </xf>
    <xf numFmtId="0" fontId="33" fillId="0" borderId="0" xfId="0" applyFont="1" applyFill="1" applyAlignment="1" applyProtection="1">
      <alignment horizontal="right"/>
    </xf>
    <xf numFmtId="20" fontId="0" fillId="0" borderId="0" xfId="0" applyNumberFormat="1" applyFill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11" fillId="0" borderId="0" xfId="0" applyFont="1" applyFill="1" applyAlignment="1">
      <alignment horizontal="left" vertical="center" wrapText="1"/>
    </xf>
    <xf numFmtId="9" fontId="34" fillId="25" borderId="0" xfId="0" applyNumberFormat="1" applyFont="1" applyFill="1" applyAlignment="1" applyProtection="1">
      <alignment horizontal="center"/>
    </xf>
    <xf numFmtId="9" fontId="3" fillId="25" borderId="0" xfId="0" applyNumberFormat="1" applyFont="1" applyFill="1" applyAlignment="1" applyProtection="1">
      <alignment horizontal="center" vertical="center"/>
    </xf>
    <xf numFmtId="169" fontId="3" fillId="25" borderId="0" xfId="0" applyNumberFormat="1" applyFont="1" applyFill="1" applyAlignment="1" applyProtection="1">
      <alignment horizontal="center" vertical="center"/>
    </xf>
    <xf numFmtId="3" fontId="61" fillId="0" borderId="0" xfId="0" applyNumberFormat="1" applyFont="1" applyFill="1" applyAlignment="1" applyProtection="1">
      <alignment horizontal="center" vertical="center"/>
    </xf>
    <xf numFmtId="3" fontId="61" fillId="25" borderId="0" xfId="0" applyNumberFormat="1" applyFont="1" applyFill="1" applyAlignment="1" applyProtection="1">
      <alignment horizontal="center" vertical="center"/>
    </xf>
    <xf numFmtId="166" fontId="10" fillId="0" borderId="0" xfId="0" applyNumberFormat="1" applyFont="1" applyFill="1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3" fontId="5" fillId="25" borderId="0" xfId="0" applyNumberFormat="1" applyFont="1" applyFill="1" applyAlignment="1" applyProtection="1">
      <alignment horizontal="right" vertical="center"/>
    </xf>
    <xf numFmtId="0" fontId="31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 wrapText="1"/>
    </xf>
    <xf numFmtId="0" fontId="8" fillId="0" borderId="0" xfId="0" applyFont="1" applyFill="1" applyAlignment="1" applyProtection="1">
      <alignment horizontal="left" vertical="top" wrapText="1"/>
    </xf>
    <xf numFmtId="0" fontId="0" fillId="24" borderId="0" xfId="0" applyFill="1" applyAlignment="1" applyProtection="1"/>
    <xf numFmtId="0" fontId="31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horizontal="left" vertical="top" wrapText="1"/>
    </xf>
    <xf numFmtId="0" fontId="41" fillId="0" borderId="0" xfId="0" applyFont="1" applyAlignment="1">
      <alignment horizontal="left" vertical="center" wrapText="1"/>
    </xf>
  </cellXfs>
  <cellStyles count="48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Comma" xfId="46" builtinId="3"/>
    <cellStyle name="Currency" xfId="47" builtinId="4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Hyperlink" xfId="45" builtinId="8"/>
    <cellStyle name="Input" xfId="34"/>
    <cellStyle name="Linked Cell" xfId="35"/>
    <cellStyle name="Normal" xfId="0" builtinId="0"/>
    <cellStyle name="Normal_CompensarDic2x650s" xfId="36"/>
    <cellStyle name="Normal_MauAulAbril30x150" xfId="37"/>
    <cellStyle name="Normal_MenuGourmet" xfId="38"/>
    <cellStyle name="Normal_Pasabocas_PrecioPasabocas" xfId="39"/>
    <cellStyle name="Normal_Pasabocas_XimLop2May23x300L" xfId="40"/>
    <cellStyle name="Note" xfId="41"/>
    <cellStyle name="Output" xfId="42"/>
    <cellStyle name="Title" xfId="43"/>
    <cellStyle name="Warning Text" xfId="44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externalLink" Target="externalLinks/externalLink1.xml"/><Relationship Id="rId21" Type="http://schemas.openxmlformats.org/officeDocument/2006/relationships/externalLink" Target="externalLinks/externalLink2.xml"/><Relationship Id="rId22" Type="http://schemas.openxmlformats.org/officeDocument/2006/relationships/theme" Target="theme/theme1.xml"/><Relationship Id="rId23" Type="http://schemas.openxmlformats.org/officeDocument/2006/relationships/styles" Target="styles.xml"/><Relationship Id="rId24" Type="http://schemas.openxmlformats.org/officeDocument/2006/relationships/sharedStrings" Target="sharedStrings.xml"/><Relationship Id="rId25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Miguel%20B/Desktop/BahiaXhacer/BahiaXhacer/BaseDeDatosInvitadosBAH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SERVIDOR/Configuraci&#243;n%20local/Archivos%20temporales%20de%20Internet/Content.Outlook/0Y5VWS83/PatLunMar23x80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>
            <v>0</v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>
            <v>0</v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>
            <v>0</v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>
            <v>0</v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>
            <v>0</v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>
            <v>0</v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>
            <v>0</v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>
            <v>0</v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UNICO"/>
      <sheetName val="MENU "/>
      <sheetName val="ADICIONALES"/>
      <sheetName val="BRUNCH"/>
      <sheetName val="M. INFANTIL"/>
      <sheetName val="INFANTIL"/>
      <sheetName val="TIPICO"/>
      <sheetName val="Menu1-2"/>
      <sheetName val="Menu3-4"/>
      <sheetName val="Menu4-5"/>
      <sheetName val="Estacion de Postres "/>
      <sheetName val="Estacion de Dulces"/>
      <sheetName val="TIPICO 2"/>
      <sheetName val="PARRILLADA SENCILLA"/>
      <sheetName val="25,000"/>
      <sheetName val="MEX"/>
      <sheetName val="ORIENTAL"/>
      <sheetName val="PERUANO"/>
      <sheetName val="Pasabocas"/>
    </sheetNames>
    <sheetDataSet>
      <sheetData sheetId="0" refreshError="1"/>
      <sheetData sheetId="1" refreshError="1"/>
      <sheetData sheetId="2" refreshError="1">
        <row r="1">
          <cell r="B1" t="str">
            <v>COSTO ADICIONALES</v>
          </cell>
        </row>
        <row r="2">
          <cell r="B2" t="str">
            <v>SELECCIÓN</v>
          </cell>
          <cell r="C2" t="str">
            <v>COSTO</v>
          </cell>
        </row>
        <row r="3">
          <cell r="A3">
            <v>1</v>
          </cell>
          <cell r="B3" t="str">
            <v>MENU INFANTIL</v>
          </cell>
          <cell r="C3">
            <v>22000</v>
          </cell>
        </row>
        <row r="4">
          <cell r="A4">
            <v>2</v>
          </cell>
          <cell r="B4" t="str">
            <v>COMIDA: músicos, escoltas, etc.</v>
          </cell>
          <cell r="C4">
            <v>16000</v>
          </cell>
        </row>
        <row r="5">
          <cell r="A5">
            <v>3</v>
          </cell>
          <cell r="B5" t="str">
            <v>DE SALIDA: Consomé de Pollo al Jeréz con Baguette</v>
          </cell>
          <cell r="C5">
            <v>5800</v>
          </cell>
        </row>
        <row r="6">
          <cell r="A6">
            <v>4</v>
          </cell>
          <cell r="B6" t="str">
            <v>Ponque Amelia Gil 1 libra (40 personas)</v>
          </cell>
          <cell r="C6">
            <v>150000</v>
          </cell>
        </row>
        <row r="7">
          <cell r="A7">
            <v>5</v>
          </cell>
          <cell r="B7" t="str">
            <v xml:space="preserve">Coctel sin Licor (San Francisco o California) </v>
          </cell>
          <cell r="C7">
            <v>5800</v>
          </cell>
        </row>
        <row r="8">
          <cell r="A8">
            <v>100</v>
          </cell>
          <cell r="B8" t="str">
            <v>Liberacion de Mariposas</v>
          </cell>
          <cell r="C8">
            <v>350000</v>
          </cell>
        </row>
        <row r="9">
          <cell r="A9">
            <v>101</v>
          </cell>
          <cell r="B9" t="str">
            <v>ARREGLOS FLORALES PREMIUM (Capilla, Salones y hasta 14 Centros de Mesa)</v>
          </cell>
          <cell r="C9">
            <v>1490000</v>
          </cell>
        </row>
        <row r="10">
          <cell r="A10">
            <v>102</v>
          </cell>
          <cell r="B10" t="str">
            <v>DECORACION PREMIUM (Techo, Salon, Velones/Capilla, Cascadas, Escalera, y Antorchas)</v>
          </cell>
          <cell r="C10">
            <v>1680000</v>
          </cell>
        </row>
        <row r="11">
          <cell r="A11">
            <v>103</v>
          </cell>
          <cell r="B11" t="str">
            <v>Centro Mesa Adicional Sencillo</v>
          </cell>
          <cell r="C11">
            <v>30000</v>
          </cell>
        </row>
        <row r="12">
          <cell r="A12">
            <v>104</v>
          </cell>
          <cell r="B12" t="str">
            <v xml:space="preserve">Centro Mesa Adicional Portavelas Flotante 2 Altura </v>
          </cell>
          <cell r="C12">
            <v>45000</v>
          </cell>
        </row>
        <row r="13">
          <cell r="A13">
            <v>105</v>
          </cell>
          <cell r="B13" t="str">
            <v xml:space="preserve">Centro Mesa Adicional Portavelas Flotante 3 Altura </v>
          </cell>
          <cell r="C13">
            <v>65000</v>
          </cell>
        </row>
        <row r="14">
          <cell r="A14">
            <v>106</v>
          </cell>
          <cell r="B14" t="str">
            <v>Arreglo en Solo Lirios</v>
          </cell>
          <cell r="C14">
            <v>500000</v>
          </cell>
        </row>
        <row r="15">
          <cell r="A15">
            <v>107</v>
          </cell>
          <cell r="B15" t="str">
            <v>Arreglos Flores Teñidas</v>
          </cell>
          <cell r="C15">
            <v>300000</v>
          </cell>
        </row>
        <row r="16">
          <cell r="A16">
            <v>108</v>
          </cell>
          <cell r="B16" t="str">
            <v>Arreglos Flores Horetencias</v>
          </cell>
          <cell r="C16">
            <v>300000</v>
          </cell>
        </row>
        <row r="17">
          <cell r="A17">
            <v>109</v>
          </cell>
          <cell r="B17" t="str">
            <v>Arreglo carro</v>
          </cell>
          <cell r="C17">
            <v>160000</v>
          </cell>
        </row>
        <row r="18">
          <cell r="A18">
            <v>110</v>
          </cell>
          <cell r="B18" t="str">
            <v>Decoracion Escaleras</v>
          </cell>
          <cell r="C18">
            <v>260000</v>
          </cell>
        </row>
        <row r="19">
          <cell r="A19">
            <v>111</v>
          </cell>
          <cell r="B19" t="str">
            <v xml:space="preserve">Decoracion Balcon </v>
          </cell>
          <cell r="C19">
            <v>400000</v>
          </cell>
        </row>
        <row r="20">
          <cell r="A20">
            <v>112</v>
          </cell>
          <cell r="B20" t="str">
            <v xml:space="preserve">Camino Petalos </v>
          </cell>
          <cell r="C20">
            <v>100000</v>
          </cell>
        </row>
        <row r="21">
          <cell r="A21">
            <v>113</v>
          </cell>
          <cell r="B21" t="str">
            <v xml:space="preserve">Tapete Rojo </v>
          </cell>
          <cell r="C21">
            <v>150000</v>
          </cell>
        </row>
        <row r="22">
          <cell r="A22">
            <v>200</v>
          </cell>
          <cell r="B22" t="str">
            <v>Fotografo (100 Fotos en DVD, Hi-Res)</v>
          </cell>
          <cell r="C22">
            <v>950000</v>
          </cell>
        </row>
        <row r="23">
          <cell r="A23">
            <v>201</v>
          </cell>
          <cell r="B23" t="str">
            <v>Fotografo (100 Fotos en DVD, Hi-Res+ web+book+video)</v>
          </cell>
          <cell r="C23">
            <v>2500000</v>
          </cell>
        </row>
        <row r="24">
          <cell r="A24">
            <v>202</v>
          </cell>
          <cell r="B24" t="str">
            <v>Pantalla y Video Beam</v>
          </cell>
          <cell r="C24">
            <v>190000</v>
          </cell>
        </row>
        <row r="25">
          <cell r="A25">
            <v>203</v>
          </cell>
          <cell r="B25" t="str">
            <v>Luces Dobles: 6 ritmicas,2 strober 2 camaras de humo</v>
          </cell>
          <cell r="C25">
            <v>390000</v>
          </cell>
        </row>
        <row r="26">
          <cell r="A26">
            <v>204</v>
          </cell>
          <cell r="B26" t="str">
            <v>Luces Iluminacion: Par 64, Consola y Operario (12 o 18 unds) x Und</v>
          </cell>
          <cell r="C26">
            <v>40000</v>
          </cell>
        </row>
        <row r="27">
          <cell r="A27">
            <v>300</v>
          </cell>
          <cell r="B27" t="str">
            <v>Tarima 2,40x1,20 c/u (Según Requerimiento de Orquesta)</v>
          </cell>
          <cell r="C27">
            <v>65000</v>
          </cell>
        </row>
        <row r="28">
          <cell r="A28">
            <v>301</v>
          </cell>
          <cell r="B28" t="str">
            <v>Ampliar la pista un (1) metro de ancho</v>
          </cell>
          <cell r="C28">
            <v>150000</v>
          </cell>
        </row>
        <row r="29">
          <cell r="A29">
            <v>302</v>
          </cell>
          <cell r="B29" t="str">
            <v>Coros Ceremonia: Violin, Chelo y Soprano</v>
          </cell>
          <cell r="C29">
            <v>450000</v>
          </cell>
        </row>
        <row r="30">
          <cell r="A30">
            <v>303</v>
          </cell>
          <cell r="B30" t="str">
            <v>Dj y Sonido Profesional</v>
          </cell>
          <cell r="C30">
            <v>700000</v>
          </cell>
        </row>
        <row r="31">
          <cell r="A31">
            <v>304</v>
          </cell>
          <cell r="B31" t="str">
            <v>Orq Makore (14 musicos, 4 cantantes, sonido y luces) Ceremonia, Coctel, Cena y Fiesta</v>
          </cell>
          <cell r="C31">
            <v>15000000</v>
          </cell>
        </row>
        <row r="32">
          <cell r="A32">
            <v>305</v>
          </cell>
          <cell r="B32" t="str">
            <v>Orq Tropical Music (14 musicos, 4 cant, sonido y luces) Ceremonia, Coctel, Cena y Fiesta</v>
          </cell>
          <cell r="C32">
            <v>12000000</v>
          </cell>
        </row>
        <row r="33">
          <cell r="A33">
            <v>306</v>
          </cell>
          <cell r="B33" t="str">
            <v>Orq Las Estrellas (10 musicos, 4 cantantes, sonido y luces) Ceremonia, Coctel, Cena y Fiesta</v>
          </cell>
          <cell r="C33">
            <v>13000000</v>
          </cell>
        </row>
        <row r="34">
          <cell r="A34">
            <v>307</v>
          </cell>
          <cell r="B34" t="str">
            <v>Orq Fascinacion (9 musicos, 2 bailarinas, sonido y luces) Ceremonia, Coctel, Cena y Fiesta</v>
          </cell>
          <cell r="C34">
            <v>7000000</v>
          </cell>
        </row>
        <row r="35">
          <cell r="A35">
            <v>308</v>
          </cell>
          <cell r="B35" t="str">
            <v>Orq Maokaracol (10 musicos, 4 bailarinas, sonido y luces) Ceremonia, Coctel, Cena y Fiesta</v>
          </cell>
          <cell r="C35">
            <v>7000000</v>
          </cell>
        </row>
        <row r="36">
          <cell r="A36">
            <v>309</v>
          </cell>
          <cell r="B36" t="str">
            <v>Orq Maokaracol (6 musicos) Ceremonia, Coctel, Cena y Fiesta</v>
          </cell>
          <cell r="C36">
            <v>3600000</v>
          </cell>
        </row>
        <row r="37">
          <cell r="A37">
            <v>310</v>
          </cell>
          <cell r="B37" t="str">
            <v>Orq Kilomboson (10 musicos, 2 bailarinas, sonido y luces) Ceremonia, Coctel, Cena y Fiesta</v>
          </cell>
          <cell r="C37">
            <v>8000000</v>
          </cell>
        </row>
        <row r="38">
          <cell r="A38">
            <v>311</v>
          </cell>
          <cell r="B38" t="str">
            <v>Orq Contacto (12 musicos, 2 bailarinas, sonido y luces) Ceremonia, Coctel, Cena y Fiesta</v>
          </cell>
          <cell r="C38">
            <v>7200000</v>
          </cell>
        </row>
        <row r="39">
          <cell r="A39">
            <v>312</v>
          </cell>
          <cell r="B39" t="str">
            <v>Orq Contacto (6 musicos) Ceremonia, Coctel, Cena y Fiesta</v>
          </cell>
          <cell r="C39">
            <v>3600000</v>
          </cell>
        </row>
        <row r="40">
          <cell r="A40">
            <v>350</v>
          </cell>
          <cell r="B40" t="str">
            <v>Carnaval de Rio (5 Musicos y 7 Personajes de Piso)</v>
          </cell>
          <cell r="C40">
            <v>2000000</v>
          </cell>
        </row>
        <row r="41">
          <cell r="A41">
            <v>351</v>
          </cell>
          <cell r="B41" t="str">
            <v>Show Rock &amp; Roll (Clasicos Rolling Stones, Beatles y Rock Latino)</v>
          </cell>
          <cell r="C41">
            <v>1200000</v>
          </cell>
        </row>
        <row r="42">
          <cell r="A42">
            <v>352</v>
          </cell>
          <cell r="B42" t="str">
            <v>Show Hora Loca: Carnavalito 4 musicos, 2 bailarinas y 2 zanqueros</v>
          </cell>
          <cell r="C42">
            <v>1200000</v>
          </cell>
        </row>
        <row r="43">
          <cell r="A43">
            <v>353</v>
          </cell>
          <cell r="B43" t="str">
            <v>Papayera (6 integrantes: trompeta, clarinete, trombon, bombo, platillo y redoblante)</v>
          </cell>
          <cell r="C43">
            <v>550000</v>
          </cell>
        </row>
        <row r="44">
          <cell r="A44">
            <v>354</v>
          </cell>
          <cell r="B44" t="str">
            <v>Papayera (5 integrantes: trompeta, clarinete, trombon, bombo, platillo y redoblante)</v>
          </cell>
          <cell r="C44">
            <v>500000</v>
          </cell>
        </row>
        <row r="45">
          <cell r="A45">
            <v>355</v>
          </cell>
          <cell r="B45" t="str">
            <v>Parrandon Vallenato (Caja, Guacharaca, Acordeon, Bajo y cantante)</v>
          </cell>
          <cell r="C45">
            <v>450000</v>
          </cell>
        </row>
        <row r="46">
          <cell r="A46">
            <v>400</v>
          </cell>
          <cell r="B46" t="str">
            <v>Salas Lounge para 12 personas</v>
          </cell>
          <cell r="C46">
            <v>250000</v>
          </cell>
        </row>
        <row r="47">
          <cell r="A47">
            <v>410</v>
          </cell>
          <cell r="B47" t="str">
            <v xml:space="preserve">Mantel Arrugado Beige </v>
          </cell>
          <cell r="C47">
            <v>1300</v>
          </cell>
        </row>
        <row r="48">
          <cell r="A48">
            <v>411</v>
          </cell>
          <cell r="B48" t="str">
            <v>Mantel Plata / Oro</v>
          </cell>
          <cell r="C48">
            <v>1000</v>
          </cell>
        </row>
        <row r="49">
          <cell r="A49">
            <v>420</v>
          </cell>
          <cell r="B49" t="str">
            <v>Tapa Organza</v>
          </cell>
          <cell r="C49">
            <v>2500</v>
          </cell>
        </row>
        <row r="50">
          <cell r="A50">
            <v>421</v>
          </cell>
          <cell r="B50" t="str">
            <v>Tapa Bruja - Richielie Blanco</v>
          </cell>
          <cell r="C50">
            <v>2000</v>
          </cell>
        </row>
        <row r="51">
          <cell r="A51">
            <v>422</v>
          </cell>
          <cell r="B51" t="str">
            <v>Tapa mantel Plata / Oro</v>
          </cell>
          <cell r="C51">
            <v>700</v>
          </cell>
        </row>
        <row r="52">
          <cell r="A52">
            <v>430</v>
          </cell>
          <cell r="B52" t="str">
            <v xml:space="preserve">Camino Organza </v>
          </cell>
          <cell r="C52">
            <v>2500</v>
          </cell>
        </row>
        <row r="53">
          <cell r="A53">
            <v>431</v>
          </cell>
          <cell r="B53" t="str">
            <v>Camino Grueso Dorado</v>
          </cell>
          <cell r="C53">
            <v>1000</v>
          </cell>
        </row>
        <row r="54">
          <cell r="A54">
            <v>432</v>
          </cell>
          <cell r="B54" t="str">
            <v>Camino Plata / Oro</v>
          </cell>
          <cell r="C54">
            <v>600</v>
          </cell>
        </row>
        <row r="55">
          <cell r="A55">
            <v>440</v>
          </cell>
          <cell r="B55" t="str">
            <v>Fajon (Moño Silla)</v>
          </cell>
          <cell r="C55">
            <v>1200</v>
          </cell>
        </row>
        <row r="56">
          <cell r="A56">
            <v>441</v>
          </cell>
          <cell r="B56" t="str">
            <v>Pañoleta (Tapa Silla)</v>
          </cell>
          <cell r="C56">
            <v>1600</v>
          </cell>
        </row>
        <row r="57">
          <cell r="A57">
            <v>442</v>
          </cell>
          <cell r="B57" t="str">
            <v>Pañoleta Organza</v>
          </cell>
          <cell r="C57">
            <v>4000</v>
          </cell>
        </row>
        <row r="58">
          <cell r="A58">
            <v>450</v>
          </cell>
          <cell r="B58" t="str">
            <v>Sillas Thifanny</v>
          </cell>
          <cell r="C58">
            <v>6000</v>
          </cell>
        </row>
        <row r="59">
          <cell r="A59">
            <v>451</v>
          </cell>
          <cell r="B59" t="str">
            <v>Sillas Thifanny Transparentes</v>
          </cell>
          <cell r="C59">
            <v>8500</v>
          </cell>
        </row>
        <row r="60">
          <cell r="A60">
            <v>460</v>
          </cell>
          <cell r="B60" t="str">
            <v>Mesa Redonda</v>
          </cell>
          <cell r="C60">
            <v>9000</v>
          </cell>
        </row>
        <row r="61">
          <cell r="A61">
            <v>461</v>
          </cell>
          <cell r="B61" t="str">
            <v>Mesa de Vidrio Cuadradas Doble Vidrio (1,50x1,50)</v>
          </cell>
          <cell r="C61">
            <v>55000</v>
          </cell>
        </row>
        <row r="62">
          <cell r="A62">
            <v>462</v>
          </cell>
          <cell r="B62" t="str">
            <v>Mesa Coctel Metalica y 4 Sillas Altas</v>
          </cell>
          <cell r="C62">
            <v>90000</v>
          </cell>
        </row>
        <row r="63">
          <cell r="A63">
            <v>463</v>
          </cell>
          <cell r="B63" t="str">
            <v>Mesa Coctel y 4 Sillas Tipo Huevo</v>
          </cell>
          <cell r="C63">
            <v>130000</v>
          </cell>
        </row>
        <row r="64">
          <cell r="A64">
            <v>464</v>
          </cell>
          <cell r="B64" t="str">
            <v>Tablones 1,80x75 Sin transporte</v>
          </cell>
          <cell r="C64">
            <v>85000</v>
          </cell>
        </row>
        <row r="65">
          <cell r="A65">
            <v>500</v>
          </cell>
          <cell r="B65" t="str">
            <v>Carpas de 3x3 Sin transporte</v>
          </cell>
          <cell r="C65">
            <v>80000</v>
          </cell>
        </row>
        <row r="66">
          <cell r="A66">
            <v>501</v>
          </cell>
          <cell r="B66" t="str">
            <v>Carpas de 6x6 Sin transporte</v>
          </cell>
          <cell r="C66">
            <v>150000</v>
          </cell>
        </row>
        <row r="67">
          <cell r="A67">
            <v>550</v>
          </cell>
          <cell r="B67" t="str">
            <v>Calefactores para exterior o salon ( sin transporte)</v>
          </cell>
          <cell r="C67">
            <v>90000</v>
          </cell>
        </row>
        <row r="68">
          <cell r="A68">
            <v>600</v>
          </cell>
          <cell r="B68" t="str">
            <v>Transporte de Vans para 20 pasajeros ( De 6:00pm a 3:00am)</v>
          </cell>
          <cell r="C68">
            <v>185000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hyperlink" Target="mailto:TEPHYMON92@HOTMAIL.COM" TargetMode="External"/><Relationship Id="rId2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 enableFormatConditionsCalculation="0"/>
  <dimension ref="A1:G376"/>
  <sheetViews>
    <sheetView showGridLines="0" topLeftCell="A4" zoomScaleSheetLayoutView="100" workbookViewId="0">
      <selection activeCell="D7" sqref="B7:G26"/>
    </sheetView>
  </sheetViews>
  <sheetFormatPr baseColWidth="10" defaultColWidth="9.6640625" defaultRowHeight="15" x14ac:dyDescent="0.2"/>
  <cols>
    <col min="1" max="1" width="4.33203125" style="6" customWidth="1"/>
    <col min="2" max="2" width="6.6640625" style="6" customWidth="1"/>
    <col min="3" max="3" width="11.83203125" style="6" customWidth="1"/>
    <col min="4" max="4" width="55.5" style="6" customWidth="1"/>
    <col min="5" max="5" width="13.83203125" style="6" customWidth="1"/>
    <col min="6" max="6" width="0.83203125" style="6" customWidth="1"/>
    <col min="7" max="7" width="0" style="7" hidden="1" customWidth="1"/>
    <col min="8" max="16" width="9.6640625" style="6" customWidth="1"/>
    <col min="17" max="17" width="88" style="6" customWidth="1"/>
    <col min="18" max="18" width="9.6640625" style="6" customWidth="1"/>
    <col min="19" max="16384" width="9.6640625" style="6"/>
  </cols>
  <sheetData>
    <row r="1" spans="1:7" ht="4.5" customHeight="1" x14ac:dyDescent="0.2">
      <c r="B1" s="38"/>
      <c r="C1" s="38"/>
      <c r="D1" s="38"/>
      <c r="E1" s="38"/>
      <c r="F1" s="38"/>
      <c r="G1" s="38"/>
    </row>
    <row r="2" spans="1:7" ht="2.25" customHeight="1" x14ac:dyDescent="0.2">
      <c r="B2" s="45"/>
      <c r="C2" s="45"/>
      <c r="D2" s="45"/>
      <c r="E2" s="45"/>
      <c r="F2" s="45"/>
      <c r="G2" s="45"/>
    </row>
    <row r="3" spans="1:7" ht="5.25" customHeight="1" x14ac:dyDescent="0.2">
      <c r="A3" s="19"/>
      <c r="B3" s="231"/>
      <c r="C3" s="231"/>
      <c r="D3" s="231"/>
      <c r="E3" s="231"/>
      <c r="F3" s="231"/>
      <c r="G3" s="231"/>
    </row>
    <row r="4" spans="1:7" x14ac:dyDescent="0.2">
      <c r="A4" s="19"/>
      <c r="B4" s="248" t="s">
        <v>406</v>
      </c>
      <c r="C4" s="248"/>
      <c r="D4" s="248"/>
      <c r="E4" s="230" t="s">
        <v>52</v>
      </c>
      <c r="F4" s="20"/>
      <c r="G4" s="20"/>
    </row>
    <row r="5" spans="1:7" s="232" customFormat="1" ht="18" hidden="1" customHeight="1" x14ac:dyDescent="0.2">
      <c r="B5" s="41" t="s">
        <v>407</v>
      </c>
      <c r="C5" s="14"/>
      <c r="D5" s="14"/>
      <c r="E5" s="246">
        <v>37900</v>
      </c>
      <c r="F5" s="246"/>
      <c r="G5" s="233"/>
    </row>
    <row r="6" spans="1:7" s="232" customFormat="1" ht="18" hidden="1" customHeight="1" x14ac:dyDescent="0.2">
      <c r="B6" s="41" t="s">
        <v>408</v>
      </c>
      <c r="C6" s="14"/>
      <c r="D6" s="14"/>
      <c r="E6" s="246">
        <v>35900</v>
      </c>
      <c r="F6" s="246"/>
      <c r="G6" s="233"/>
    </row>
    <row r="7" spans="1:7" s="232" customFormat="1" ht="18" customHeight="1" x14ac:dyDescent="0.2">
      <c r="B7" s="41" t="s">
        <v>80</v>
      </c>
      <c r="C7" s="14"/>
      <c r="D7" s="14"/>
      <c r="E7" s="246">
        <f>154000</f>
        <v>154000</v>
      </c>
      <c r="F7" s="246"/>
      <c r="G7" s="233"/>
    </row>
    <row r="8" spans="1:7" s="232" customFormat="1" ht="18" customHeight="1" x14ac:dyDescent="0.2">
      <c r="B8" s="41" t="s">
        <v>115</v>
      </c>
      <c r="C8" s="14"/>
      <c r="D8" s="14"/>
      <c r="E8" s="246">
        <v>109000</v>
      </c>
      <c r="F8" s="246"/>
      <c r="G8" s="233"/>
    </row>
    <row r="9" spans="1:7" s="232" customFormat="1" ht="18" customHeight="1" x14ac:dyDescent="0.2">
      <c r="B9" s="41" t="s">
        <v>265</v>
      </c>
      <c r="C9" s="14"/>
      <c r="D9" s="14"/>
      <c r="E9" s="246">
        <v>7500</v>
      </c>
      <c r="F9" s="246"/>
      <c r="G9" s="235"/>
    </row>
    <row r="10" spans="1:7" s="232" customFormat="1" ht="18" customHeight="1" x14ac:dyDescent="0.2">
      <c r="B10" s="41" t="s">
        <v>266</v>
      </c>
      <c r="C10" s="14"/>
      <c r="D10" s="14"/>
      <c r="E10" s="246">
        <v>9000</v>
      </c>
      <c r="F10" s="246"/>
      <c r="G10" s="235"/>
    </row>
    <row r="11" spans="1:7" s="232" customFormat="1" ht="18" customHeight="1" x14ac:dyDescent="0.2">
      <c r="B11" s="41" t="s">
        <v>268</v>
      </c>
      <c r="C11" s="14"/>
      <c r="D11" s="14"/>
      <c r="E11" s="246">
        <v>65000</v>
      </c>
      <c r="F11" s="246"/>
      <c r="G11" s="235"/>
    </row>
    <row r="12" spans="1:7" s="232" customFormat="1" ht="18" customHeight="1" x14ac:dyDescent="0.2">
      <c r="B12" s="59" t="s">
        <v>280</v>
      </c>
      <c r="C12" s="59"/>
      <c r="D12" s="234"/>
      <c r="E12" s="246">
        <v>140000</v>
      </c>
      <c r="F12" s="246"/>
      <c r="G12" s="235"/>
    </row>
    <row r="13" spans="1:7" s="232" customFormat="1" ht="18" customHeight="1" x14ac:dyDescent="0.2">
      <c r="B13" s="59" t="s">
        <v>279</v>
      </c>
      <c r="C13" s="59"/>
      <c r="D13" s="234"/>
      <c r="E13" s="246">
        <v>220000</v>
      </c>
      <c r="F13" s="246"/>
      <c r="G13" s="235"/>
    </row>
    <row r="14" spans="1:7" s="232" customFormat="1" ht="33" customHeight="1" x14ac:dyDescent="0.2">
      <c r="B14" s="247" t="s">
        <v>409</v>
      </c>
      <c r="C14" s="247"/>
      <c r="D14" s="247"/>
      <c r="E14" s="246">
        <v>5200000</v>
      </c>
      <c r="F14" s="246">
        <v>3800000</v>
      </c>
      <c r="G14" s="235"/>
    </row>
    <row r="15" spans="1:7" s="232" customFormat="1" ht="18" customHeight="1" x14ac:dyDescent="0.2">
      <c r="B15" s="59" t="s">
        <v>188</v>
      </c>
      <c r="C15" s="59"/>
      <c r="D15" s="234"/>
      <c r="E15" s="246">
        <v>500000</v>
      </c>
      <c r="F15" s="246"/>
      <c r="G15" s="235"/>
    </row>
    <row r="16" spans="1:7" s="232" customFormat="1" ht="18" customHeight="1" x14ac:dyDescent="0.2">
      <c r="B16" s="59" t="s">
        <v>410</v>
      </c>
      <c r="C16" s="59"/>
      <c r="D16" s="234"/>
      <c r="E16" s="246">
        <v>65000</v>
      </c>
      <c r="F16" s="246"/>
      <c r="G16" s="235"/>
    </row>
    <row r="17" spans="1:7" s="232" customFormat="1" ht="18" customHeight="1" x14ac:dyDescent="0.2">
      <c r="B17" s="59" t="s">
        <v>129</v>
      </c>
      <c r="C17" s="59"/>
      <c r="D17" s="234"/>
      <c r="E17" s="246">
        <v>480000</v>
      </c>
      <c r="F17" s="246"/>
      <c r="G17" s="235"/>
    </row>
    <row r="18" spans="1:7" s="232" customFormat="1" ht="18" customHeight="1" x14ac:dyDescent="0.2">
      <c r="B18" s="59" t="s">
        <v>86</v>
      </c>
      <c r="C18" s="59"/>
      <c r="D18" s="234"/>
      <c r="E18" s="246">
        <v>950000</v>
      </c>
      <c r="F18" s="246">
        <v>65000</v>
      </c>
      <c r="G18" s="235"/>
    </row>
    <row r="19" spans="1:7" s="232" customFormat="1" ht="18" customHeight="1" x14ac:dyDescent="0.2">
      <c r="B19" s="59" t="s">
        <v>411</v>
      </c>
      <c r="C19" s="59"/>
      <c r="D19" s="234"/>
      <c r="E19" s="246">
        <v>1850000</v>
      </c>
      <c r="F19" s="246">
        <v>160000</v>
      </c>
      <c r="G19" s="235"/>
    </row>
    <row r="20" spans="1:7" ht="33" customHeight="1" x14ac:dyDescent="0.2">
      <c r="A20" s="21"/>
      <c r="B20" s="247" t="s">
        <v>412</v>
      </c>
      <c r="C20" s="247"/>
      <c r="D20" s="247"/>
      <c r="E20" s="246">
        <v>1750000</v>
      </c>
      <c r="F20" s="246">
        <v>160000</v>
      </c>
      <c r="G20" s="229"/>
    </row>
    <row r="21" spans="1:7" s="232" customFormat="1" ht="18" customHeight="1" x14ac:dyDescent="0.2">
      <c r="B21" s="59" t="s">
        <v>413</v>
      </c>
      <c r="C21" s="59"/>
      <c r="D21" s="234"/>
      <c r="E21" s="246">
        <v>650000</v>
      </c>
      <c r="F21" s="246"/>
      <c r="G21" s="235"/>
    </row>
    <row r="22" spans="1:7" ht="51.75" customHeight="1" x14ac:dyDescent="0.2">
      <c r="A22" s="21"/>
      <c r="B22" s="249" t="s">
        <v>289</v>
      </c>
      <c r="C22" s="249"/>
      <c r="D22" s="249"/>
      <c r="E22" s="246">
        <v>2700000</v>
      </c>
      <c r="F22" s="246"/>
      <c r="G22" s="229"/>
    </row>
    <row r="23" spans="1:7" ht="51.75" customHeight="1" x14ac:dyDescent="0.2">
      <c r="A23" s="21"/>
      <c r="B23" s="249" t="s">
        <v>290</v>
      </c>
      <c r="C23" s="249"/>
      <c r="D23" s="249"/>
      <c r="E23" s="246">
        <v>2200000</v>
      </c>
      <c r="F23" s="246"/>
      <c r="G23" s="229"/>
    </row>
    <row r="24" spans="1:7" ht="51.75" customHeight="1" x14ac:dyDescent="0.2">
      <c r="A24" s="21"/>
      <c r="B24" s="249" t="s">
        <v>291</v>
      </c>
      <c r="C24" s="249"/>
      <c r="D24" s="249"/>
      <c r="E24" s="246">
        <v>1600000</v>
      </c>
      <c r="F24" s="246"/>
      <c r="G24" s="229"/>
    </row>
    <row r="25" spans="1:7" ht="15.75" customHeight="1" x14ac:dyDescent="0.2">
      <c r="A25" s="21"/>
      <c r="G25" s="229"/>
    </row>
    <row r="26" spans="1:7" ht="15.75" customHeight="1" x14ac:dyDescent="0.2">
      <c r="A26" s="21"/>
      <c r="B26" s="250" t="s">
        <v>3</v>
      </c>
      <c r="C26" s="250"/>
      <c r="D26" s="250"/>
      <c r="E26" s="250"/>
      <c r="F26" s="250"/>
      <c r="G26" s="250"/>
    </row>
    <row r="27" spans="1:7" x14ac:dyDescent="0.2">
      <c r="A27" s="21"/>
      <c r="B27" s="251" t="str">
        <f>IF($A27&gt;0,VLOOKUP($A27,[2]ADICIONALES!$A$1:$C$200,2,FALSE),"")</f>
        <v/>
      </c>
      <c r="C27" s="251"/>
      <c r="D27" s="251"/>
      <c r="E27" s="252" t="str">
        <f>IF($A27&gt;0,VLOOKUP($A27,[2]ADICIONALES!$A$1:$C$200,3,FALSE),"")</f>
        <v/>
      </c>
      <c r="F27" s="252"/>
      <c r="G27" s="32"/>
    </row>
    <row r="28" spans="1:7" x14ac:dyDescent="0.2">
      <c r="A28" s="21"/>
      <c r="B28" s="251" t="str">
        <f>IF($A28&gt;0,VLOOKUP($A28,[2]ADICIONALES!$A$1:$C$200,2,FALSE),"")</f>
        <v/>
      </c>
      <c r="C28" s="251"/>
      <c r="D28" s="251"/>
      <c r="E28" s="252" t="str">
        <f>IF($A28&gt;0,VLOOKUP($A28,[2]ADICIONALES!$A$1:$C$200,3,FALSE),"")</f>
        <v/>
      </c>
      <c r="F28" s="252"/>
      <c r="G28" s="32"/>
    </row>
    <row r="29" spans="1:7" x14ac:dyDescent="0.2">
      <c r="A29" s="21"/>
      <c r="B29" s="251" t="str">
        <f>IF($A29&gt;0,VLOOKUP($A29,[2]ADICIONALES!$A$1:$C$200,2,FALSE),"")</f>
        <v/>
      </c>
      <c r="C29" s="251"/>
      <c r="D29" s="251"/>
      <c r="E29" s="252" t="str">
        <f>IF($A29&gt;0,VLOOKUP($A29,[2]ADICIONALES!$A$1:$C$200,3,FALSE),"")</f>
        <v/>
      </c>
      <c r="F29" s="252"/>
      <c r="G29" s="32"/>
    </row>
    <row r="30" spans="1:7" x14ac:dyDescent="0.2">
      <c r="A30" s="21"/>
      <c r="B30" s="251" t="str">
        <f>IF($A30&gt;0,VLOOKUP($A30,[2]ADICIONALES!$A$1:$C$200,2,FALSE),"")</f>
        <v/>
      </c>
      <c r="C30" s="251"/>
      <c r="D30" s="251"/>
      <c r="E30" s="252" t="str">
        <f>IF($A30&gt;0,VLOOKUP($A30,[2]ADICIONALES!$A$1:$C$200,3,FALSE),"")</f>
        <v/>
      </c>
      <c r="F30" s="252"/>
      <c r="G30" s="32"/>
    </row>
    <row r="31" spans="1:7" x14ac:dyDescent="0.2">
      <c r="A31" s="21"/>
      <c r="B31" s="251" t="str">
        <f>IF($A31&gt;0,VLOOKUP($A31,[2]ADICIONALES!$A$1:$C$200,2,FALSE),"")</f>
        <v/>
      </c>
      <c r="C31" s="251"/>
      <c r="D31" s="251"/>
      <c r="E31" s="252" t="str">
        <f>IF($A31&gt;0,VLOOKUP($A31,[2]ADICIONALES!$A$1:$C$200,3,FALSE),"")</f>
        <v/>
      </c>
      <c r="F31" s="252"/>
      <c r="G31" s="32"/>
    </row>
    <row r="32" spans="1:7" x14ac:dyDescent="0.2">
      <c r="A32" s="21"/>
      <c r="B32" s="251" t="str">
        <f>IF($A32&gt;0,VLOOKUP($A32,[2]ADICIONALES!$A$1:$C$200,2,FALSE),"")</f>
        <v/>
      </c>
      <c r="C32" s="251"/>
      <c r="D32" s="251"/>
      <c r="E32" s="252" t="str">
        <f>IF($A32&gt;0,VLOOKUP($A32,[2]ADICIONALES!$A$1:$C$200,3,FALSE),"")</f>
        <v/>
      </c>
      <c r="F32" s="252"/>
      <c r="G32" s="32"/>
    </row>
    <row r="33" spans="1:7" x14ac:dyDescent="0.2">
      <c r="A33" s="21"/>
      <c r="B33" s="251" t="str">
        <f>IF($A33&gt;0,VLOOKUP($A33,[2]ADICIONALES!$A$1:$C$200,2,FALSE),"")</f>
        <v/>
      </c>
      <c r="C33" s="251"/>
      <c r="D33" s="251"/>
      <c r="E33" s="252" t="str">
        <f>IF($A33&gt;0,VLOOKUP($A33,[2]ADICIONALES!$A$1:$C$200,3,FALSE),"")</f>
        <v/>
      </c>
      <c r="F33" s="252"/>
      <c r="G33" s="32"/>
    </row>
    <row r="34" spans="1:7" x14ac:dyDescent="0.2">
      <c r="A34" s="21"/>
      <c r="B34" s="251" t="str">
        <f>IF($A34&gt;0,VLOOKUP($A34,[2]ADICIONALES!$A$1:$C$200,2,FALSE),"")</f>
        <v/>
      </c>
      <c r="C34" s="251"/>
      <c r="D34" s="251"/>
      <c r="E34" s="252" t="str">
        <f>IF($A34&gt;0,VLOOKUP($A34,[2]ADICIONALES!$A$1:$C$200,3,FALSE),"")</f>
        <v/>
      </c>
      <c r="F34" s="252"/>
      <c r="G34" s="32"/>
    </row>
    <row r="35" spans="1:7" x14ac:dyDescent="0.2">
      <c r="A35" s="21"/>
      <c r="B35" s="251" t="str">
        <f>IF($A35&gt;0,VLOOKUP($A35,[2]ADICIONALES!$A$1:$C$200,2,FALSE),"")</f>
        <v/>
      </c>
      <c r="C35" s="251"/>
      <c r="D35" s="251"/>
      <c r="E35" s="252" t="str">
        <f>IF($A35&gt;0,VLOOKUP($A35,[2]ADICIONALES!$A$1:$C$200,3,FALSE),"")</f>
        <v/>
      </c>
      <c r="F35" s="252"/>
      <c r="G35" s="32"/>
    </row>
    <row r="36" spans="1:7" x14ac:dyDescent="0.2">
      <c r="A36" s="21"/>
      <c r="B36" s="251" t="str">
        <f>IF($A36&gt;0,VLOOKUP($A36,[2]ADICIONALES!$A$1:$C$200,2,FALSE),"")</f>
        <v/>
      </c>
      <c r="C36" s="251"/>
      <c r="D36" s="251"/>
      <c r="E36" s="252" t="str">
        <f>IF($A36&gt;0,VLOOKUP($A36,[2]ADICIONALES!$A$1:$C$200,3,FALSE),"")</f>
        <v/>
      </c>
      <c r="F36" s="252"/>
      <c r="G36" s="32"/>
    </row>
    <row r="37" spans="1:7" x14ac:dyDescent="0.2">
      <c r="A37" s="21"/>
      <c r="B37" s="251" t="str">
        <f>IF($A37&gt;0,VLOOKUP($A37,[2]ADICIONALES!$A$1:$C$200,2,FALSE),"")</f>
        <v/>
      </c>
      <c r="C37" s="251"/>
      <c r="D37" s="251"/>
      <c r="E37" s="252" t="str">
        <f>IF($A37&gt;0,VLOOKUP($A37,[2]ADICIONALES!$A$1:$C$200,3,FALSE),"")</f>
        <v/>
      </c>
      <c r="F37" s="252"/>
      <c r="G37" s="32"/>
    </row>
    <row r="38" spans="1:7" x14ac:dyDescent="0.2">
      <c r="A38" s="21"/>
      <c r="B38" s="251" t="str">
        <f>IF($A38&gt;0,VLOOKUP($A38,[2]ADICIONALES!$A$1:$C$200,2,FALSE),"")</f>
        <v/>
      </c>
      <c r="C38" s="251"/>
      <c r="D38" s="251"/>
      <c r="E38" s="252" t="str">
        <f>IF($A38&gt;0,VLOOKUP($A38,[2]ADICIONALES!$A$1:$C$200,3,FALSE),"")</f>
        <v/>
      </c>
      <c r="F38" s="252"/>
      <c r="G38" s="32"/>
    </row>
    <row r="39" spans="1:7" x14ac:dyDescent="0.2">
      <c r="A39" s="21"/>
      <c r="B39" s="251" t="str">
        <f>IF($A39&gt;0,VLOOKUP($A39,[2]ADICIONALES!$A$1:$C$200,2,FALSE),"")</f>
        <v/>
      </c>
      <c r="C39" s="251"/>
      <c r="D39" s="251"/>
      <c r="E39" s="252" t="str">
        <f>IF($A39&gt;0,VLOOKUP($A39,[2]ADICIONALES!$A$1:$C$200,3,FALSE),"")</f>
        <v/>
      </c>
      <c r="F39" s="252"/>
      <c r="G39" s="32"/>
    </row>
    <row r="40" spans="1:7" x14ac:dyDescent="0.2">
      <c r="A40" s="21"/>
      <c r="B40" s="251" t="str">
        <f>IF($A40&gt;0,VLOOKUP($A40,[2]ADICIONALES!$A$1:$C$200,2,FALSE),"")</f>
        <v/>
      </c>
      <c r="C40" s="251"/>
      <c r="D40" s="251"/>
      <c r="E40" s="252" t="str">
        <f>IF($A40&gt;0,VLOOKUP($A40,[2]ADICIONALES!$A$1:$C$200,3,FALSE),"")</f>
        <v/>
      </c>
      <c r="F40" s="252"/>
      <c r="G40" s="32"/>
    </row>
    <row r="41" spans="1:7" x14ac:dyDescent="0.2">
      <c r="A41" s="21"/>
      <c r="B41" s="251" t="str">
        <f>IF($A41&gt;0,VLOOKUP($A41,[2]ADICIONALES!$A$1:$C$200,2,FALSE),"")</f>
        <v/>
      </c>
      <c r="C41" s="251"/>
      <c r="D41" s="251"/>
      <c r="E41" s="252" t="str">
        <f>IF($A41&gt;0,VLOOKUP($A41,[2]ADICIONALES!$A$1:$C$200,3,FALSE),"")</f>
        <v/>
      </c>
      <c r="F41" s="252"/>
      <c r="G41" s="32"/>
    </row>
    <row r="42" spans="1:7" x14ac:dyDescent="0.2">
      <c r="A42" s="21"/>
      <c r="B42" s="251" t="str">
        <f>IF($A42&gt;0,VLOOKUP($A42,[2]ADICIONALES!$A$1:$C$200,2,FALSE),"")</f>
        <v/>
      </c>
      <c r="C42" s="251"/>
      <c r="D42" s="251"/>
      <c r="E42" s="252" t="str">
        <f>IF($A42&gt;0,VLOOKUP($A42,[2]ADICIONALES!$A$1:$C$200,3,FALSE),"")</f>
        <v/>
      </c>
      <c r="F42" s="252"/>
      <c r="G42" s="32"/>
    </row>
    <row r="43" spans="1:7" x14ac:dyDescent="0.2">
      <c r="A43" s="21"/>
      <c r="B43" s="251" t="str">
        <f>IF($A43&gt;0,VLOOKUP($A43,[2]ADICIONALES!$A$1:$C$200,2,FALSE),"")</f>
        <v/>
      </c>
      <c r="C43" s="251"/>
      <c r="D43" s="251"/>
      <c r="E43" s="252" t="str">
        <f>IF($A43&gt;0,VLOOKUP($A43,[2]ADICIONALES!$A$1:$C$200,3,FALSE),"")</f>
        <v/>
      </c>
      <c r="F43" s="252"/>
      <c r="G43" s="32"/>
    </row>
    <row r="44" spans="1:7" x14ac:dyDescent="0.2">
      <c r="A44" s="21"/>
      <c r="B44" s="251" t="str">
        <f>IF($A44&gt;0,VLOOKUP($A44,[2]ADICIONALES!$A$1:$C$200,2,FALSE),"")</f>
        <v/>
      </c>
      <c r="C44" s="251"/>
      <c r="D44" s="251"/>
      <c r="E44" s="252" t="str">
        <f>IF($A44&gt;0,VLOOKUP($A44,[2]ADICIONALES!$A$1:$C$200,3,FALSE),"")</f>
        <v/>
      </c>
      <c r="F44" s="252"/>
      <c r="G44" s="32"/>
    </row>
    <row r="45" spans="1:7" x14ac:dyDescent="0.2">
      <c r="A45" s="21"/>
      <c r="B45" s="251" t="str">
        <f>IF($A45&gt;0,VLOOKUP($A45,[2]ADICIONALES!$A$1:$C$200,2,FALSE),"")</f>
        <v/>
      </c>
      <c r="C45" s="251"/>
      <c r="D45" s="251"/>
      <c r="E45" s="252" t="str">
        <f>IF($A45&gt;0,VLOOKUP($A45,[2]ADICIONALES!$A$1:$C$200,3,FALSE),"")</f>
        <v/>
      </c>
      <c r="F45" s="252"/>
      <c r="G45" s="32"/>
    </row>
    <row r="46" spans="1:7" x14ac:dyDescent="0.2">
      <c r="A46" s="21"/>
      <c r="B46" s="251" t="str">
        <f>IF($A46&gt;0,VLOOKUP($A46,[2]ADICIONALES!$A$1:$C$200,2,FALSE),"")</f>
        <v/>
      </c>
      <c r="C46" s="251"/>
      <c r="D46" s="251"/>
      <c r="E46" s="252" t="str">
        <f>IF($A46&gt;0,VLOOKUP($A46,[2]ADICIONALES!$A$1:$C$200,3,FALSE),"")</f>
        <v/>
      </c>
      <c r="F46" s="252"/>
      <c r="G46" s="32"/>
    </row>
    <row r="47" spans="1:7" s="25" customFormat="1" x14ac:dyDescent="0.2">
      <c r="A47" s="21"/>
      <c r="B47" s="251" t="str">
        <f>IF($A47&gt;0,VLOOKUP($A47,[2]ADICIONALES!$A$1:$C$200,2,FALSE),"")</f>
        <v/>
      </c>
      <c r="C47" s="251"/>
      <c r="D47" s="251"/>
      <c r="E47" s="253"/>
      <c r="F47" s="253"/>
      <c r="G47" s="23"/>
    </row>
    <row r="48" spans="1:7" x14ac:dyDescent="0.2">
      <c r="E48" s="254"/>
      <c r="F48" s="254"/>
      <c r="G48" s="32"/>
    </row>
    <row r="49" spans="1:7" s="8" customFormat="1" x14ac:dyDescent="0.2">
      <c r="A49" s="6"/>
      <c r="B49" s="6"/>
      <c r="C49" s="6"/>
      <c r="D49" s="6"/>
      <c r="E49" s="254"/>
      <c r="F49" s="254"/>
      <c r="G49" s="32"/>
    </row>
    <row r="50" spans="1:7" s="8" customFormat="1" x14ac:dyDescent="0.2">
      <c r="A50" s="6"/>
      <c r="B50" s="6"/>
      <c r="C50" s="6"/>
      <c r="D50" s="6"/>
      <c r="E50" s="254"/>
      <c r="F50" s="254"/>
      <c r="G50" s="32"/>
    </row>
    <row r="51" spans="1:7" s="8" customFormat="1" x14ac:dyDescent="0.2">
      <c r="A51" s="6"/>
      <c r="B51" s="6"/>
      <c r="C51" s="6"/>
      <c r="D51" s="6"/>
      <c r="E51" s="254"/>
      <c r="F51" s="254"/>
      <c r="G51" s="32"/>
    </row>
    <row r="52" spans="1:7" s="8" customFormat="1" x14ac:dyDescent="0.2">
      <c r="A52" s="6"/>
      <c r="B52" s="6"/>
      <c r="C52" s="6"/>
      <c r="D52" s="6"/>
      <c r="E52" s="254"/>
      <c r="F52" s="254"/>
      <c r="G52" s="32"/>
    </row>
    <row r="53" spans="1:7" s="8" customFormat="1" x14ac:dyDescent="0.2">
      <c r="A53" s="6"/>
      <c r="B53" s="6"/>
      <c r="C53" s="6"/>
      <c r="D53" s="6"/>
      <c r="E53" s="254"/>
      <c r="F53" s="254"/>
      <c r="G53" s="32"/>
    </row>
    <row r="54" spans="1:7" s="8" customFormat="1" x14ac:dyDescent="0.2">
      <c r="A54" s="6"/>
      <c r="B54" s="6"/>
      <c r="C54" s="6"/>
      <c r="D54" s="6"/>
      <c r="E54" s="254"/>
      <c r="F54" s="254"/>
      <c r="G54" s="32"/>
    </row>
    <row r="55" spans="1:7" s="8" customFormat="1" x14ac:dyDescent="0.2">
      <c r="A55" s="6"/>
      <c r="B55" s="6"/>
      <c r="C55" s="6"/>
      <c r="D55" s="6"/>
      <c r="E55" s="254"/>
      <c r="F55" s="254"/>
      <c r="G55" s="32"/>
    </row>
    <row r="56" spans="1:7" s="8" customFormat="1" x14ac:dyDescent="0.2">
      <c r="A56" s="6"/>
      <c r="B56" s="6"/>
      <c r="C56" s="6"/>
      <c r="D56" s="6"/>
      <c r="E56" s="254"/>
      <c r="F56" s="254"/>
      <c r="G56" s="32"/>
    </row>
    <row r="57" spans="1:7" s="8" customFormat="1" x14ac:dyDescent="0.2">
      <c r="A57" s="6"/>
      <c r="B57" s="6"/>
      <c r="C57" s="6"/>
      <c r="D57" s="6"/>
      <c r="E57" s="254"/>
      <c r="F57" s="254"/>
      <c r="G57" s="32"/>
    </row>
    <row r="58" spans="1:7" s="8" customFormat="1" x14ac:dyDescent="0.2">
      <c r="A58" s="6"/>
      <c r="B58" s="6"/>
      <c r="C58" s="6"/>
      <c r="D58" s="6"/>
      <c r="E58" s="254"/>
      <c r="F58" s="254"/>
      <c r="G58" s="32"/>
    </row>
    <row r="59" spans="1:7" s="8" customFormat="1" x14ac:dyDescent="0.2">
      <c r="A59" s="6"/>
      <c r="B59" s="6"/>
      <c r="C59" s="6"/>
      <c r="D59" s="6"/>
      <c r="E59" s="254"/>
      <c r="F59" s="254"/>
      <c r="G59" s="32"/>
    </row>
    <row r="60" spans="1:7" s="8" customFormat="1" x14ac:dyDescent="0.2">
      <c r="A60" s="6"/>
      <c r="B60" s="6"/>
      <c r="C60" s="6"/>
      <c r="D60" s="6"/>
      <c r="E60" s="254"/>
      <c r="F60" s="254"/>
      <c r="G60" s="32"/>
    </row>
    <row r="61" spans="1:7" s="8" customFormat="1" x14ac:dyDescent="0.2">
      <c r="A61" s="6"/>
      <c r="B61" s="6"/>
      <c r="C61" s="6"/>
      <c r="D61" s="6"/>
      <c r="E61" s="254"/>
      <c r="F61" s="254"/>
      <c r="G61" s="32"/>
    </row>
    <row r="62" spans="1:7" s="8" customFormat="1" x14ac:dyDescent="0.2">
      <c r="A62" s="6"/>
      <c r="B62" s="6"/>
      <c r="C62" s="6"/>
      <c r="D62" s="6"/>
      <c r="E62" s="254"/>
      <c r="F62" s="254"/>
      <c r="G62" s="32"/>
    </row>
    <row r="63" spans="1:7" s="8" customFormat="1" x14ac:dyDescent="0.2">
      <c r="A63" s="6"/>
      <c r="B63" s="6"/>
      <c r="C63" s="6"/>
      <c r="D63" s="6"/>
      <c r="E63" s="254"/>
      <c r="F63" s="254"/>
      <c r="G63" s="32"/>
    </row>
    <row r="64" spans="1:7" s="8" customFormat="1" x14ac:dyDescent="0.2">
      <c r="A64" s="6"/>
      <c r="B64" s="6"/>
      <c r="C64" s="6"/>
      <c r="D64" s="6"/>
      <c r="E64" s="254"/>
      <c r="F64" s="254"/>
      <c r="G64" s="32"/>
    </row>
    <row r="65" spans="1:7" s="8" customFormat="1" x14ac:dyDescent="0.2">
      <c r="A65" s="6"/>
      <c r="B65" s="6"/>
      <c r="C65" s="6"/>
      <c r="D65" s="6"/>
      <c r="E65" s="254"/>
      <c r="F65" s="254"/>
      <c r="G65" s="32"/>
    </row>
    <row r="66" spans="1:7" s="8" customFormat="1" x14ac:dyDescent="0.2">
      <c r="A66" s="6"/>
      <c r="B66" s="6"/>
      <c r="C66" s="6"/>
      <c r="D66" s="6"/>
      <c r="E66" s="254"/>
      <c r="F66" s="254"/>
      <c r="G66" s="32"/>
    </row>
    <row r="67" spans="1:7" s="8" customFormat="1" x14ac:dyDescent="0.2">
      <c r="A67" s="6"/>
      <c r="B67" s="6"/>
      <c r="C67" s="6"/>
      <c r="D67" s="6"/>
      <c r="E67" s="254"/>
      <c r="F67" s="254"/>
      <c r="G67" s="32"/>
    </row>
    <row r="68" spans="1:7" s="8" customFormat="1" x14ac:dyDescent="0.2">
      <c r="A68" s="6"/>
      <c r="B68" s="6"/>
      <c r="C68" s="6"/>
      <c r="D68" s="6"/>
      <c r="E68" s="254"/>
      <c r="F68" s="254"/>
      <c r="G68" s="32"/>
    </row>
    <row r="69" spans="1:7" s="8" customFormat="1" x14ac:dyDescent="0.2">
      <c r="A69" s="6"/>
      <c r="B69" s="6"/>
      <c r="C69" s="6"/>
      <c r="D69" s="6"/>
      <c r="E69" s="254"/>
      <c r="F69" s="254"/>
      <c r="G69" s="32"/>
    </row>
    <row r="70" spans="1:7" s="8" customFormat="1" x14ac:dyDescent="0.2">
      <c r="A70" s="6"/>
      <c r="B70" s="6"/>
      <c r="C70" s="6"/>
      <c r="D70" s="6"/>
      <c r="E70" s="254"/>
      <c r="F70" s="254"/>
      <c r="G70" s="32"/>
    </row>
    <row r="71" spans="1:7" s="8" customFormat="1" x14ac:dyDescent="0.2">
      <c r="A71" s="6"/>
      <c r="B71" s="6"/>
      <c r="C71" s="6"/>
      <c r="D71" s="6"/>
      <c r="E71" s="254"/>
      <c r="F71" s="254"/>
      <c r="G71" s="32"/>
    </row>
    <row r="72" spans="1:7" s="8" customFormat="1" x14ac:dyDescent="0.2">
      <c r="A72" s="6"/>
      <c r="B72" s="6"/>
      <c r="C72" s="6"/>
      <c r="D72" s="6"/>
      <c r="E72" s="254"/>
      <c r="F72" s="254"/>
      <c r="G72" s="32"/>
    </row>
    <row r="73" spans="1:7" s="8" customFormat="1" x14ac:dyDescent="0.2">
      <c r="A73" s="6"/>
      <c r="B73" s="6"/>
      <c r="C73" s="6"/>
      <c r="D73" s="6"/>
      <c r="E73" s="254"/>
      <c r="F73" s="254"/>
      <c r="G73" s="32"/>
    </row>
    <row r="74" spans="1:7" s="8" customFormat="1" x14ac:dyDescent="0.2">
      <c r="A74" s="6"/>
      <c r="B74" s="6"/>
      <c r="C74" s="6"/>
      <c r="D74" s="6"/>
      <c r="E74" s="254"/>
      <c r="F74" s="254"/>
      <c r="G74" s="32"/>
    </row>
    <row r="75" spans="1:7" s="8" customFormat="1" x14ac:dyDescent="0.2">
      <c r="A75" s="6"/>
      <c r="B75" s="6"/>
      <c r="C75" s="6"/>
      <c r="D75" s="6"/>
      <c r="E75" s="254"/>
      <c r="F75" s="254"/>
      <c r="G75" s="32"/>
    </row>
    <row r="76" spans="1:7" s="8" customFormat="1" x14ac:dyDescent="0.2">
      <c r="A76" s="6"/>
      <c r="B76" s="6"/>
      <c r="C76" s="6"/>
      <c r="D76" s="6"/>
      <c r="E76" s="254"/>
      <c r="F76" s="254"/>
      <c r="G76" s="32"/>
    </row>
    <row r="77" spans="1:7" s="8" customFormat="1" x14ac:dyDescent="0.2">
      <c r="A77" s="6"/>
      <c r="B77" s="6"/>
      <c r="C77" s="6"/>
      <c r="D77" s="6"/>
      <c r="E77" s="254"/>
      <c r="F77" s="254"/>
      <c r="G77" s="32"/>
    </row>
    <row r="78" spans="1:7" s="8" customFormat="1" x14ac:dyDescent="0.2">
      <c r="A78" s="6"/>
      <c r="B78" s="6"/>
      <c r="C78" s="6"/>
      <c r="D78" s="6"/>
      <c r="E78" s="254"/>
      <c r="F78" s="254"/>
      <c r="G78" s="32"/>
    </row>
    <row r="79" spans="1:7" s="8" customFormat="1" x14ac:dyDescent="0.2">
      <c r="A79" s="6"/>
      <c r="B79" s="6"/>
      <c r="C79" s="6"/>
      <c r="D79" s="6"/>
      <c r="E79" s="254"/>
      <c r="F79" s="254"/>
      <c r="G79" s="32"/>
    </row>
    <row r="80" spans="1:7" s="8" customFormat="1" x14ac:dyDescent="0.2">
      <c r="A80" s="6"/>
      <c r="B80" s="6"/>
      <c r="C80" s="6"/>
      <c r="D80" s="6"/>
      <c r="E80" s="254"/>
      <c r="F80" s="254"/>
      <c r="G80" s="32"/>
    </row>
    <row r="81" spans="1:7" s="8" customFormat="1" x14ac:dyDescent="0.2">
      <c r="A81" s="6"/>
      <c r="B81" s="6"/>
      <c r="C81" s="6"/>
      <c r="D81" s="6"/>
      <c r="E81" s="254"/>
      <c r="F81" s="254"/>
      <c r="G81" s="32"/>
    </row>
    <row r="82" spans="1:7" s="8" customFormat="1" x14ac:dyDescent="0.2">
      <c r="A82" s="6"/>
      <c r="B82" s="6"/>
      <c r="C82" s="6"/>
      <c r="D82" s="6"/>
      <c r="E82" s="254"/>
      <c r="F82" s="254"/>
      <c r="G82" s="32"/>
    </row>
    <row r="83" spans="1:7" s="8" customFormat="1" x14ac:dyDescent="0.2">
      <c r="A83" s="6"/>
      <c r="B83" s="6"/>
      <c r="C83" s="6"/>
      <c r="D83" s="6"/>
      <c r="E83" s="254"/>
      <c r="F83" s="254"/>
      <c r="G83" s="32"/>
    </row>
    <row r="84" spans="1:7" s="8" customFormat="1" x14ac:dyDescent="0.2">
      <c r="A84" s="6"/>
      <c r="B84" s="6"/>
      <c r="C84" s="6"/>
      <c r="D84" s="6"/>
      <c r="E84" s="254"/>
      <c r="F84" s="254"/>
      <c r="G84" s="32"/>
    </row>
    <row r="85" spans="1:7" s="8" customFormat="1" x14ac:dyDescent="0.2">
      <c r="A85" s="6"/>
      <c r="B85" s="6"/>
      <c r="C85" s="6"/>
      <c r="D85" s="6"/>
      <c r="E85" s="254"/>
      <c r="F85" s="254"/>
      <c r="G85" s="32"/>
    </row>
    <row r="86" spans="1:7" s="8" customFormat="1" x14ac:dyDescent="0.2">
      <c r="A86" s="6"/>
      <c r="B86" s="6"/>
      <c r="C86" s="6"/>
      <c r="D86" s="6"/>
      <c r="E86" s="254"/>
      <c r="F86" s="254"/>
      <c r="G86" s="32"/>
    </row>
    <row r="87" spans="1:7" s="8" customFormat="1" x14ac:dyDescent="0.2">
      <c r="A87" s="6"/>
      <c r="B87" s="6"/>
      <c r="C87" s="6"/>
      <c r="D87" s="6"/>
      <c r="E87" s="254"/>
      <c r="F87" s="254"/>
      <c r="G87" s="32"/>
    </row>
    <row r="88" spans="1:7" s="8" customFormat="1" x14ac:dyDescent="0.2">
      <c r="A88" s="6"/>
      <c r="B88" s="6"/>
      <c r="C88" s="6"/>
      <c r="D88" s="6"/>
      <c r="E88" s="254"/>
      <c r="F88" s="254"/>
      <c r="G88" s="32"/>
    </row>
    <row r="89" spans="1:7" s="8" customFormat="1" x14ac:dyDescent="0.2">
      <c r="A89" s="6"/>
      <c r="B89" s="6"/>
      <c r="C89" s="6"/>
      <c r="D89" s="6"/>
      <c r="E89" s="254"/>
      <c r="F89" s="254"/>
      <c r="G89" s="32"/>
    </row>
    <row r="90" spans="1:7" s="8" customFormat="1" x14ac:dyDescent="0.2">
      <c r="A90" s="6"/>
      <c r="B90" s="6"/>
      <c r="C90" s="6"/>
      <c r="D90" s="6"/>
      <c r="E90" s="254"/>
      <c r="F90" s="254"/>
      <c r="G90" s="32"/>
    </row>
    <row r="91" spans="1:7" s="8" customFormat="1" x14ac:dyDescent="0.2">
      <c r="A91" s="6"/>
      <c r="B91" s="6"/>
      <c r="C91" s="6"/>
      <c r="D91" s="6"/>
      <c r="E91" s="254"/>
      <c r="F91" s="254"/>
      <c r="G91" s="32"/>
    </row>
    <row r="92" spans="1:7" s="8" customFormat="1" x14ac:dyDescent="0.2">
      <c r="A92" s="6"/>
      <c r="B92" s="6"/>
      <c r="C92" s="6"/>
      <c r="D92" s="6"/>
      <c r="E92" s="254"/>
      <c r="F92" s="254"/>
      <c r="G92" s="32"/>
    </row>
    <row r="93" spans="1:7" s="8" customFormat="1" x14ac:dyDescent="0.2">
      <c r="A93" s="6"/>
      <c r="B93" s="6"/>
      <c r="C93" s="6"/>
      <c r="D93" s="6"/>
      <c r="E93" s="254"/>
      <c r="F93" s="254"/>
      <c r="G93" s="32"/>
    </row>
    <row r="94" spans="1:7" s="8" customFormat="1" x14ac:dyDescent="0.2">
      <c r="A94" s="6"/>
      <c r="B94" s="6"/>
      <c r="C94" s="6"/>
      <c r="D94" s="6"/>
      <c r="E94" s="254"/>
      <c r="F94" s="254"/>
      <c r="G94" s="32"/>
    </row>
    <row r="95" spans="1:7" s="8" customFormat="1" x14ac:dyDescent="0.2">
      <c r="A95" s="6"/>
      <c r="B95" s="6"/>
      <c r="C95" s="6"/>
      <c r="D95" s="6"/>
      <c r="E95" s="254"/>
      <c r="F95" s="254"/>
      <c r="G95" s="32"/>
    </row>
    <row r="96" spans="1:7" s="8" customFormat="1" x14ac:dyDescent="0.2">
      <c r="A96" s="6"/>
      <c r="B96" s="6"/>
      <c r="C96" s="6"/>
      <c r="D96" s="6"/>
      <c r="E96" s="254"/>
      <c r="F96" s="254"/>
      <c r="G96" s="32"/>
    </row>
    <row r="97" spans="1:7" s="8" customFormat="1" x14ac:dyDescent="0.2">
      <c r="A97" s="6"/>
      <c r="B97" s="6"/>
      <c r="C97" s="6"/>
      <c r="D97" s="6"/>
      <c r="E97" s="254"/>
      <c r="F97" s="254"/>
      <c r="G97" s="32"/>
    </row>
    <row r="98" spans="1:7" s="8" customFormat="1" x14ac:dyDescent="0.2">
      <c r="A98" s="6"/>
      <c r="B98" s="6"/>
      <c r="C98" s="6"/>
      <c r="D98" s="6"/>
      <c r="E98" s="254"/>
      <c r="F98" s="254"/>
      <c r="G98" s="32"/>
    </row>
    <row r="99" spans="1:7" s="8" customFormat="1" x14ac:dyDescent="0.2">
      <c r="A99" s="6"/>
      <c r="B99" s="6"/>
      <c r="C99" s="6"/>
      <c r="D99" s="6"/>
      <c r="E99" s="254"/>
      <c r="F99" s="254"/>
      <c r="G99" s="32"/>
    </row>
    <row r="100" spans="1:7" s="8" customFormat="1" x14ac:dyDescent="0.2">
      <c r="A100" s="6"/>
      <c r="B100" s="6"/>
      <c r="C100" s="6"/>
      <c r="D100" s="6"/>
      <c r="E100" s="254"/>
      <c r="F100" s="254"/>
      <c r="G100" s="32"/>
    </row>
    <row r="101" spans="1:7" s="8" customFormat="1" x14ac:dyDescent="0.2">
      <c r="A101" s="6"/>
      <c r="B101" s="6"/>
      <c r="C101" s="6"/>
      <c r="D101" s="6"/>
      <c r="E101" s="254"/>
      <c r="F101" s="254"/>
      <c r="G101" s="32"/>
    </row>
    <row r="102" spans="1:7" s="8" customFormat="1" x14ac:dyDescent="0.2">
      <c r="A102" s="6"/>
      <c r="B102" s="6"/>
      <c r="C102" s="6"/>
      <c r="D102" s="6"/>
      <c r="E102" s="254"/>
      <c r="F102" s="254"/>
      <c r="G102" s="32"/>
    </row>
    <row r="103" spans="1:7" s="8" customFormat="1" x14ac:dyDescent="0.2">
      <c r="A103" s="6"/>
      <c r="B103" s="6"/>
      <c r="C103" s="6"/>
      <c r="D103" s="6"/>
      <c r="E103" s="254"/>
      <c r="F103" s="254"/>
      <c r="G103" s="32"/>
    </row>
    <row r="104" spans="1:7" s="8" customFormat="1" x14ac:dyDescent="0.2">
      <c r="A104" s="6"/>
      <c r="B104" s="6"/>
      <c r="C104" s="6"/>
      <c r="D104" s="6"/>
      <c r="E104" s="254"/>
      <c r="F104" s="254"/>
      <c r="G104" s="32"/>
    </row>
    <row r="105" spans="1:7" s="8" customFormat="1" x14ac:dyDescent="0.2">
      <c r="A105" s="6"/>
      <c r="B105" s="6"/>
      <c r="C105" s="6"/>
      <c r="D105" s="6"/>
      <c r="E105" s="254"/>
      <c r="F105" s="254"/>
      <c r="G105" s="32"/>
    </row>
    <row r="106" spans="1:7" s="8" customFormat="1" x14ac:dyDescent="0.2">
      <c r="A106" s="6"/>
      <c r="B106" s="6"/>
      <c r="C106" s="6"/>
      <c r="D106" s="6"/>
      <c r="E106" s="254"/>
      <c r="F106" s="254"/>
      <c r="G106" s="32"/>
    </row>
    <row r="107" spans="1:7" s="8" customFormat="1" x14ac:dyDescent="0.2">
      <c r="A107" s="6"/>
      <c r="B107" s="6"/>
      <c r="C107" s="6"/>
      <c r="D107" s="6"/>
      <c r="E107" s="254"/>
      <c r="F107" s="254"/>
      <c r="G107" s="32"/>
    </row>
    <row r="108" spans="1:7" s="8" customFormat="1" x14ac:dyDescent="0.2">
      <c r="A108" s="6"/>
      <c r="B108" s="6"/>
      <c r="C108" s="6"/>
      <c r="D108" s="6"/>
      <c r="E108" s="254"/>
      <c r="F108" s="254"/>
      <c r="G108" s="32"/>
    </row>
    <row r="109" spans="1:7" s="8" customFormat="1" x14ac:dyDescent="0.2">
      <c r="A109" s="6"/>
      <c r="B109" s="6"/>
      <c r="C109" s="6"/>
      <c r="D109" s="6"/>
      <c r="E109" s="254"/>
      <c r="F109" s="254"/>
      <c r="G109" s="32"/>
    </row>
    <row r="110" spans="1:7" s="8" customFormat="1" x14ac:dyDescent="0.2">
      <c r="A110" s="6"/>
      <c r="B110" s="6"/>
      <c r="C110" s="6"/>
      <c r="D110" s="6"/>
      <c r="E110" s="254"/>
      <c r="F110" s="254"/>
      <c r="G110" s="32"/>
    </row>
    <row r="111" spans="1:7" s="8" customFormat="1" x14ac:dyDescent="0.2">
      <c r="A111" s="6"/>
      <c r="B111" s="6"/>
      <c r="C111" s="6"/>
      <c r="D111" s="6"/>
      <c r="E111" s="254"/>
      <c r="F111" s="254"/>
      <c r="G111" s="32"/>
    </row>
    <row r="112" spans="1:7" s="8" customFormat="1" x14ac:dyDescent="0.2">
      <c r="A112" s="6"/>
      <c r="B112" s="6"/>
      <c r="C112" s="6"/>
      <c r="D112" s="6"/>
      <c r="E112" s="254"/>
      <c r="F112" s="254"/>
      <c r="G112" s="32"/>
    </row>
    <row r="113" spans="1:7" s="8" customFormat="1" x14ac:dyDescent="0.2">
      <c r="A113" s="6"/>
      <c r="B113" s="6"/>
      <c r="C113" s="6"/>
      <c r="D113" s="6"/>
      <c r="E113" s="254"/>
      <c r="F113" s="254"/>
      <c r="G113" s="32"/>
    </row>
    <row r="114" spans="1:7" s="8" customFormat="1" x14ac:dyDescent="0.2">
      <c r="A114" s="6"/>
      <c r="B114" s="6"/>
      <c r="C114" s="6"/>
      <c r="D114" s="6"/>
      <c r="E114" s="254"/>
      <c r="F114" s="254"/>
      <c r="G114" s="32"/>
    </row>
    <row r="115" spans="1:7" s="8" customFormat="1" x14ac:dyDescent="0.2">
      <c r="A115" s="6"/>
      <c r="B115" s="6"/>
      <c r="C115" s="6"/>
      <c r="D115" s="6"/>
      <c r="E115" s="254"/>
      <c r="F115" s="254"/>
      <c r="G115" s="32"/>
    </row>
    <row r="116" spans="1:7" s="8" customFormat="1" x14ac:dyDescent="0.2">
      <c r="A116" s="6"/>
      <c r="B116" s="6"/>
      <c r="C116" s="6"/>
      <c r="D116" s="6"/>
      <c r="E116" s="254"/>
      <c r="F116" s="254"/>
      <c r="G116" s="32"/>
    </row>
    <row r="117" spans="1:7" s="8" customFormat="1" x14ac:dyDescent="0.2">
      <c r="A117" s="6"/>
      <c r="B117" s="6"/>
      <c r="C117" s="6"/>
      <c r="D117" s="6"/>
      <c r="E117" s="254"/>
      <c r="F117" s="254"/>
      <c r="G117" s="32"/>
    </row>
    <row r="118" spans="1:7" s="8" customFormat="1" x14ac:dyDescent="0.2">
      <c r="A118" s="6"/>
      <c r="B118" s="6"/>
      <c r="C118" s="6"/>
      <c r="D118" s="6"/>
      <c r="E118" s="254"/>
      <c r="F118" s="254"/>
      <c r="G118" s="32"/>
    </row>
    <row r="119" spans="1:7" s="8" customFormat="1" x14ac:dyDescent="0.2">
      <c r="A119" s="6"/>
      <c r="B119" s="6"/>
      <c r="C119" s="6"/>
      <c r="D119" s="6"/>
      <c r="E119" s="254"/>
      <c r="F119" s="254"/>
      <c r="G119" s="32"/>
    </row>
    <row r="120" spans="1:7" s="8" customFormat="1" x14ac:dyDescent="0.2">
      <c r="A120" s="6"/>
      <c r="B120" s="6"/>
      <c r="C120" s="6"/>
      <c r="D120" s="6"/>
      <c r="E120" s="254"/>
      <c r="F120" s="254"/>
      <c r="G120" s="32"/>
    </row>
    <row r="121" spans="1:7" s="8" customFormat="1" x14ac:dyDescent="0.2">
      <c r="A121" s="6"/>
      <c r="B121" s="6"/>
      <c r="C121" s="6"/>
      <c r="D121" s="6"/>
      <c r="E121" s="254"/>
      <c r="F121" s="254"/>
      <c r="G121" s="32"/>
    </row>
    <row r="122" spans="1:7" s="8" customFormat="1" x14ac:dyDescent="0.2">
      <c r="A122" s="6"/>
      <c r="B122" s="6"/>
      <c r="C122" s="6"/>
      <c r="D122" s="6"/>
      <c r="E122" s="254"/>
      <c r="F122" s="254"/>
      <c r="G122" s="32"/>
    </row>
    <row r="123" spans="1:7" s="8" customFormat="1" x14ac:dyDescent="0.2">
      <c r="A123" s="6"/>
      <c r="B123" s="6"/>
      <c r="C123" s="6"/>
      <c r="D123" s="6"/>
      <c r="E123" s="254"/>
      <c r="F123" s="254"/>
      <c r="G123" s="32"/>
    </row>
    <row r="124" spans="1:7" s="8" customFormat="1" x14ac:dyDescent="0.2">
      <c r="A124" s="6"/>
      <c r="B124" s="6"/>
      <c r="C124" s="6"/>
      <c r="D124" s="6"/>
      <c r="E124" s="254"/>
      <c r="F124" s="254"/>
      <c r="G124" s="32"/>
    </row>
    <row r="125" spans="1:7" s="8" customFormat="1" x14ac:dyDescent="0.2">
      <c r="A125" s="6"/>
      <c r="B125" s="6"/>
      <c r="C125" s="6"/>
      <c r="D125" s="6"/>
      <c r="E125" s="254"/>
      <c r="F125" s="254"/>
      <c r="G125" s="32"/>
    </row>
    <row r="126" spans="1:7" s="8" customFormat="1" x14ac:dyDescent="0.2">
      <c r="A126" s="6"/>
      <c r="B126" s="6"/>
      <c r="C126" s="6"/>
      <c r="D126" s="6"/>
      <c r="E126" s="254"/>
      <c r="F126" s="254"/>
      <c r="G126" s="32"/>
    </row>
    <row r="127" spans="1:7" s="8" customFormat="1" x14ac:dyDescent="0.2">
      <c r="A127" s="6"/>
      <c r="B127" s="6"/>
      <c r="C127" s="6"/>
      <c r="D127" s="6"/>
      <c r="E127" s="254"/>
      <c r="F127" s="254"/>
      <c r="G127" s="32"/>
    </row>
    <row r="128" spans="1:7" s="8" customFormat="1" x14ac:dyDescent="0.2">
      <c r="A128" s="6"/>
      <c r="B128" s="6"/>
      <c r="C128" s="6"/>
      <c r="D128" s="6"/>
      <c r="E128" s="254"/>
      <c r="F128" s="254"/>
      <c r="G128" s="32"/>
    </row>
    <row r="129" spans="1:7" s="8" customFormat="1" x14ac:dyDescent="0.2">
      <c r="A129" s="6"/>
      <c r="B129" s="6"/>
      <c r="C129" s="6"/>
      <c r="D129" s="6"/>
      <c r="E129" s="254"/>
      <c r="F129" s="254"/>
      <c r="G129" s="32"/>
    </row>
    <row r="130" spans="1:7" s="8" customFormat="1" x14ac:dyDescent="0.2">
      <c r="A130" s="6"/>
      <c r="B130" s="6"/>
      <c r="C130" s="6"/>
      <c r="D130" s="6"/>
      <c r="E130" s="254"/>
      <c r="F130" s="254"/>
      <c r="G130" s="32"/>
    </row>
    <row r="131" spans="1:7" s="8" customFormat="1" x14ac:dyDescent="0.2">
      <c r="A131" s="6"/>
      <c r="B131" s="6"/>
      <c r="C131" s="6"/>
      <c r="D131" s="6"/>
      <c r="E131" s="254"/>
      <c r="F131" s="254"/>
      <c r="G131" s="32"/>
    </row>
    <row r="132" spans="1:7" s="8" customFormat="1" x14ac:dyDescent="0.2">
      <c r="A132" s="6"/>
      <c r="B132" s="6"/>
      <c r="C132" s="6"/>
      <c r="D132" s="6"/>
      <c r="E132" s="254"/>
      <c r="F132" s="254"/>
      <c r="G132" s="32"/>
    </row>
    <row r="133" spans="1:7" s="8" customFormat="1" x14ac:dyDescent="0.2">
      <c r="A133" s="6"/>
      <c r="B133" s="6"/>
      <c r="C133" s="6"/>
      <c r="D133" s="6"/>
      <c r="E133" s="254"/>
      <c r="F133" s="254"/>
      <c r="G133" s="32"/>
    </row>
    <row r="134" spans="1:7" s="8" customFormat="1" x14ac:dyDescent="0.2">
      <c r="A134" s="6"/>
      <c r="B134" s="6"/>
      <c r="C134" s="6"/>
      <c r="D134" s="6"/>
      <c r="E134" s="254"/>
      <c r="F134" s="254"/>
      <c r="G134" s="32"/>
    </row>
    <row r="135" spans="1:7" s="8" customFormat="1" x14ac:dyDescent="0.2">
      <c r="A135" s="6"/>
      <c r="B135" s="6"/>
      <c r="C135" s="6"/>
      <c r="D135" s="6"/>
      <c r="E135" s="254"/>
      <c r="F135" s="254"/>
      <c r="G135" s="32"/>
    </row>
    <row r="136" spans="1:7" s="8" customFormat="1" x14ac:dyDescent="0.2">
      <c r="A136" s="6"/>
      <c r="B136" s="6"/>
      <c r="C136" s="6"/>
      <c r="D136" s="6"/>
      <c r="E136" s="254"/>
      <c r="F136" s="254"/>
      <c r="G136" s="32"/>
    </row>
    <row r="137" spans="1:7" s="8" customFormat="1" x14ac:dyDescent="0.2">
      <c r="A137" s="6"/>
      <c r="B137" s="6"/>
      <c r="C137" s="6"/>
      <c r="D137" s="6"/>
      <c r="E137" s="254"/>
      <c r="F137" s="254"/>
      <c r="G137" s="32"/>
    </row>
    <row r="138" spans="1:7" s="8" customFormat="1" x14ac:dyDescent="0.2">
      <c r="A138" s="6"/>
      <c r="B138" s="6"/>
      <c r="C138" s="6"/>
      <c r="D138" s="6"/>
      <c r="E138" s="254"/>
      <c r="F138" s="254"/>
      <c r="G138" s="32"/>
    </row>
    <row r="139" spans="1:7" s="8" customFormat="1" x14ac:dyDescent="0.2">
      <c r="A139" s="6"/>
      <c r="B139" s="6"/>
      <c r="C139" s="6"/>
      <c r="D139" s="6"/>
      <c r="E139" s="254"/>
      <c r="F139" s="254"/>
      <c r="G139" s="32"/>
    </row>
    <row r="140" spans="1:7" s="8" customFormat="1" x14ac:dyDescent="0.2">
      <c r="A140" s="6"/>
      <c r="B140" s="6"/>
      <c r="C140" s="6"/>
      <c r="D140" s="6"/>
      <c r="E140" s="254"/>
      <c r="F140" s="254"/>
      <c r="G140" s="32"/>
    </row>
    <row r="141" spans="1:7" s="8" customFormat="1" x14ac:dyDescent="0.2">
      <c r="A141" s="6"/>
      <c r="B141" s="6"/>
      <c r="C141" s="6"/>
      <c r="D141" s="6"/>
      <c r="E141" s="254"/>
      <c r="F141" s="254"/>
      <c r="G141" s="32"/>
    </row>
    <row r="142" spans="1:7" s="8" customFormat="1" x14ac:dyDescent="0.2">
      <c r="A142" s="6"/>
      <c r="B142" s="6"/>
      <c r="C142" s="6"/>
      <c r="D142" s="6"/>
      <c r="E142" s="254"/>
      <c r="F142" s="254"/>
      <c r="G142" s="32"/>
    </row>
    <row r="143" spans="1:7" s="8" customFormat="1" x14ac:dyDescent="0.2">
      <c r="A143" s="6"/>
      <c r="B143" s="6"/>
      <c r="C143" s="6"/>
      <c r="D143" s="6"/>
      <c r="E143" s="254"/>
      <c r="F143" s="254"/>
      <c r="G143" s="32"/>
    </row>
    <row r="144" spans="1:7" s="8" customFormat="1" x14ac:dyDescent="0.2">
      <c r="A144" s="6"/>
      <c r="B144" s="6"/>
      <c r="C144" s="6"/>
      <c r="D144" s="6"/>
      <c r="E144" s="254"/>
      <c r="F144" s="254"/>
      <c r="G144" s="32"/>
    </row>
    <row r="145" spans="1:7" s="8" customFormat="1" x14ac:dyDescent="0.2">
      <c r="A145" s="6"/>
      <c r="B145" s="6"/>
      <c r="C145" s="6"/>
      <c r="D145" s="6"/>
      <c r="E145" s="254"/>
      <c r="F145" s="254"/>
      <c r="G145" s="32"/>
    </row>
    <row r="146" spans="1:7" s="8" customFormat="1" x14ac:dyDescent="0.2">
      <c r="A146" s="6"/>
      <c r="B146" s="6"/>
      <c r="C146" s="6"/>
      <c r="D146" s="6"/>
      <c r="E146" s="254"/>
      <c r="F146" s="254"/>
      <c r="G146" s="32"/>
    </row>
    <row r="147" spans="1:7" s="8" customFormat="1" x14ac:dyDescent="0.2">
      <c r="A147" s="6"/>
      <c r="B147" s="6"/>
      <c r="C147" s="6"/>
      <c r="D147" s="6"/>
      <c r="E147" s="254"/>
      <c r="F147" s="254"/>
      <c r="G147" s="32"/>
    </row>
    <row r="148" spans="1:7" s="8" customFormat="1" x14ac:dyDescent="0.2">
      <c r="A148" s="6"/>
      <c r="B148" s="6"/>
      <c r="C148" s="6"/>
      <c r="D148" s="6"/>
      <c r="E148" s="254"/>
      <c r="F148" s="254"/>
      <c r="G148" s="32"/>
    </row>
    <row r="149" spans="1:7" s="8" customFormat="1" x14ac:dyDescent="0.2">
      <c r="A149" s="6"/>
      <c r="B149" s="6"/>
      <c r="C149" s="6"/>
      <c r="D149" s="6"/>
      <c r="E149" s="254"/>
      <c r="F149" s="254"/>
      <c r="G149" s="32"/>
    </row>
    <row r="150" spans="1:7" s="8" customFormat="1" x14ac:dyDescent="0.2">
      <c r="A150" s="6"/>
      <c r="B150" s="6"/>
      <c r="C150" s="6"/>
      <c r="D150" s="6"/>
      <c r="E150" s="254"/>
      <c r="F150" s="254"/>
      <c r="G150" s="32"/>
    </row>
    <row r="151" spans="1:7" s="8" customFormat="1" x14ac:dyDescent="0.2">
      <c r="A151" s="6"/>
      <c r="B151" s="6"/>
      <c r="C151" s="6"/>
      <c r="D151" s="6"/>
      <c r="E151" s="254"/>
      <c r="F151" s="254"/>
      <c r="G151" s="32"/>
    </row>
    <row r="152" spans="1:7" s="8" customFormat="1" x14ac:dyDescent="0.2">
      <c r="A152" s="6"/>
      <c r="B152" s="6"/>
      <c r="C152" s="6"/>
      <c r="D152" s="6"/>
      <c r="E152" s="254"/>
      <c r="F152" s="254"/>
      <c r="G152" s="32"/>
    </row>
    <row r="153" spans="1:7" s="8" customFormat="1" x14ac:dyDescent="0.2">
      <c r="A153" s="6"/>
      <c r="B153" s="6"/>
      <c r="C153" s="6"/>
      <c r="D153" s="6"/>
      <c r="E153" s="254"/>
      <c r="F153" s="254"/>
      <c r="G153" s="32"/>
    </row>
    <row r="154" spans="1:7" s="8" customFormat="1" x14ac:dyDescent="0.2">
      <c r="A154" s="6"/>
      <c r="B154" s="6"/>
      <c r="C154" s="6"/>
      <c r="D154" s="6"/>
      <c r="E154" s="254"/>
      <c r="F154" s="254"/>
      <c r="G154" s="32"/>
    </row>
    <row r="155" spans="1:7" s="8" customFormat="1" x14ac:dyDescent="0.2">
      <c r="A155" s="6"/>
      <c r="B155" s="6"/>
      <c r="C155" s="6"/>
      <c r="D155" s="6"/>
      <c r="E155" s="254"/>
      <c r="F155" s="254"/>
      <c r="G155" s="32"/>
    </row>
    <row r="156" spans="1:7" s="8" customFormat="1" x14ac:dyDescent="0.2">
      <c r="A156" s="6"/>
      <c r="B156" s="6"/>
      <c r="C156" s="6"/>
      <c r="D156" s="6"/>
      <c r="E156" s="254"/>
      <c r="F156" s="254"/>
      <c r="G156" s="32"/>
    </row>
    <row r="157" spans="1:7" s="8" customFormat="1" x14ac:dyDescent="0.2">
      <c r="A157" s="6"/>
      <c r="B157" s="6"/>
      <c r="C157" s="6"/>
      <c r="D157" s="6"/>
      <c r="E157" s="254"/>
      <c r="F157" s="254"/>
      <c r="G157" s="32"/>
    </row>
    <row r="158" spans="1:7" s="8" customFormat="1" x14ac:dyDescent="0.2">
      <c r="A158" s="6"/>
      <c r="B158" s="6"/>
      <c r="C158" s="6"/>
      <c r="D158" s="6"/>
      <c r="E158" s="254"/>
      <c r="F158" s="254"/>
      <c r="G158" s="32"/>
    </row>
    <row r="159" spans="1:7" s="8" customFormat="1" x14ac:dyDescent="0.2">
      <c r="A159" s="6"/>
      <c r="B159" s="6"/>
      <c r="C159" s="6"/>
      <c r="D159" s="6"/>
      <c r="E159" s="254"/>
      <c r="F159" s="254"/>
      <c r="G159" s="32"/>
    </row>
    <row r="160" spans="1:7" s="8" customFormat="1" x14ac:dyDescent="0.2">
      <c r="A160" s="6"/>
      <c r="B160" s="6"/>
      <c r="C160" s="6"/>
      <c r="D160" s="6"/>
      <c r="E160" s="254"/>
      <c r="F160" s="254"/>
      <c r="G160" s="32"/>
    </row>
    <row r="161" spans="1:7" s="8" customFormat="1" x14ac:dyDescent="0.2">
      <c r="A161" s="6"/>
      <c r="B161" s="6"/>
      <c r="C161" s="6"/>
      <c r="D161" s="6"/>
      <c r="E161" s="254"/>
      <c r="F161" s="254"/>
      <c r="G161" s="32"/>
    </row>
    <row r="162" spans="1:7" s="8" customFormat="1" x14ac:dyDescent="0.2">
      <c r="A162" s="6"/>
      <c r="B162" s="6"/>
      <c r="C162" s="6"/>
      <c r="D162" s="6"/>
      <c r="E162" s="254"/>
      <c r="F162" s="254"/>
      <c r="G162" s="32"/>
    </row>
    <row r="163" spans="1:7" s="8" customFormat="1" x14ac:dyDescent="0.2">
      <c r="A163" s="6"/>
      <c r="B163" s="6"/>
      <c r="C163" s="6"/>
      <c r="D163" s="6"/>
      <c r="E163" s="254"/>
      <c r="F163" s="254"/>
      <c r="G163" s="32"/>
    </row>
    <row r="164" spans="1:7" s="8" customFormat="1" x14ac:dyDescent="0.2">
      <c r="A164" s="6"/>
      <c r="B164" s="6"/>
      <c r="C164" s="6"/>
      <c r="D164" s="6"/>
      <c r="E164" s="254"/>
      <c r="F164" s="254"/>
      <c r="G164" s="32"/>
    </row>
    <row r="165" spans="1:7" s="8" customFormat="1" x14ac:dyDescent="0.2">
      <c r="A165" s="6"/>
      <c r="B165" s="6"/>
      <c r="C165" s="6"/>
      <c r="D165" s="6"/>
      <c r="E165" s="254"/>
      <c r="F165" s="254"/>
      <c r="G165" s="32"/>
    </row>
    <row r="166" spans="1:7" s="8" customFormat="1" x14ac:dyDescent="0.2">
      <c r="A166" s="6"/>
      <c r="B166" s="6"/>
      <c r="C166" s="6"/>
      <c r="D166" s="6"/>
      <c r="E166" s="254"/>
      <c r="F166" s="254"/>
      <c r="G166" s="32"/>
    </row>
    <row r="167" spans="1:7" s="8" customFormat="1" x14ac:dyDescent="0.2">
      <c r="A167" s="6"/>
      <c r="B167" s="6"/>
      <c r="C167" s="6"/>
      <c r="D167" s="6"/>
      <c r="E167" s="254"/>
      <c r="F167" s="254"/>
      <c r="G167" s="32"/>
    </row>
    <row r="168" spans="1:7" s="8" customFormat="1" x14ac:dyDescent="0.2">
      <c r="A168" s="6"/>
      <c r="B168" s="6"/>
      <c r="C168" s="6"/>
      <c r="D168" s="6"/>
      <c r="E168" s="254"/>
      <c r="F168" s="254"/>
      <c r="G168" s="32"/>
    </row>
    <row r="169" spans="1:7" s="8" customFormat="1" x14ac:dyDescent="0.2">
      <c r="A169" s="6"/>
      <c r="B169" s="6"/>
      <c r="C169" s="6"/>
      <c r="D169" s="6"/>
      <c r="E169" s="254"/>
      <c r="F169" s="254"/>
      <c r="G169" s="32"/>
    </row>
    <row r="170" spans="1:7" s="8" customFormat="1" x14ac:dyDescent="0.2">
      <c r="A170" s="6"/>
      <c r="B170" s="6"/>
      <c r="C170" s="6"/>
      <c r="D170" s="6"/>
      <c r="E170" s="254"/>
      <c r="F170" s="254"/>
      <c r="G170" s="32"/>
    </row>
    <row r="171" spans="1:7" s="8" customFormat="1" x14ac:dyDescent="0.2">
      <c r="A171" s="6"/>
      <c r="B171" s="6"/>
      <c r="C171" s="6"/>
      <c r="D171" s="6"/>
      <c r="E171" s="254"/>
      <c r="F171" s="254"/>
      <c r="G171" s="32"/>
    </row>
    <row r="172" spans="1:7" s="8" customFormat="1" x14ac:dyDescent="0.2">
      <c r="A172" s="6"/>
      <c r="B172" s="6"/>
      <c r="C172" s="6"/>
      <c r="D172" s="6"/>
      <c r="E172" s="254"/>
      <c r="F172" s="254"/>
      <c r="G172" s="32"/>
    </row>
    <row r="173" spans="1:7" s="8" customFormat="1" x14ac:dyDescent="0.2">
      <c r="A173" s="6"/>
      <c r="B173" s="6"/>
      <c r="C173" s="6"/>
      <c r="D173" s="6"/>
      <c r="E173" s="254"/>
      <c r="F173" s="254"/>
      <c r="G173" s="32"/>
    </row>
    <row r="174" spans="1:7" s="8" customFormat="1" x14ac:dyDescent="0.2">
      <c r="A174" s="6"/>
      <c r="B174" s="6"/>
      <c r="C174" s="6"/>
      <c r="D174" s="6"/>
      <c r="E174" s="254"/>
      <c r="F174" s="254"/>
      <c r="G174" s="32"/>
    </row>
    <row r="175" spans="1:7" s="8" customFormat="1" x14ac:dyDescent="0.2">
      <c r="A175" s="6"/>
      <c r="B175" s="6"/>
      <c r="C175" s="6"/>
      <c r="D175" s="6"/>
      <c r="E175" s="254"/>
      <c r="F175" s="254"/>
      <c r="G175" s="32"/>
    </row>
    <row r="176" spans="1:7" s="8" customFormat="1" x14ac:dyDescent="0.2">
      <c r="A176" s="6"/>
      <c r="B176" s="6"/>
      <c r="C176" s="6"/>
      <c r="D176" s="6"/>
      <c r="E176" s="254"/>
      <c r="F176" s="254"/>
      <c r="G176" s="32"/>
    </row>
    <row r="177" spans="1:7" s="8" customFormat="1" x14ac:dyDescent="0.2">
      <c r="A177" s="6"/>
      <c r="B177" s="6"/>
      <c r="C177" s="6"/>
      <c r="D177" s="6"/>
      <c r="E177" s="254"/>
      <c r="F177" s="254"/>
      <c r="G177" s="32"/>
    </row>
    <row r="178" spans="1:7" s="8" customFormat="1" x14ac:dyDescent="0.2">
      <c r="A178" s="6"/>
      <c r="B178" s="6"/>
      <c r="C178" s="6"/>
      <c r="D178" s="6"/>
      <c r="E178" s="254"/>
      <c r="F178" s="254"/>
      <c r="G178" s="32"/>
    </row>
    <row r="179" spans="1:7" s="8" customFormat="1" x14ac:dyDescent="0.2">
      <c r="A179" s="6"/>
      <c r="B179" s="6"/>
      <c r="C179" s="6"/>
      <c r="D179" s="6"/>
      <c r="E179" s="254"/>
      <c r="F179" s="254"/>
      <c r="G179" s="32"/>
    </row>
    <row r="180" spans="1:7" s="8" customFormat="1" x14ac:dyDescent="0.2">
      <c r="A180" s="6"/>
      <c r="B180" s="6"/>
      <c r="C180" s="6"/>
      <c r="D180" s="6"/>
      <c r="E180" s="254"/>
      <c r="F180" s="254"/>
      <c r="G180" s="32"/>
    </row>
    <row r="181" spans="1:7" s="8" customFormat="1" x14ac:dyDescent="0.2">
      <c r="A181" s="6"/>
      <c r="B181" s="6"/>
      <c r="C181" s="6"/>
      <c r="D181" s="6"/>
      <c r="E181" s="254"/>
      <c r="F181" s="254"/>
      <c r="G181" s="32"/>
    </row>
    <row r="182" spans="1:7" s="8" customFormat="1" x14ac:dyDescent="0.2">
      <c r="A182" s="6"/>
      <c r="B182" s="6"/>
      <c r="C182" s="6"/>
      <c r="D182" s="6"/>
      <c r="E182" s="254"/>
      <c r="F182" s="254"/>
      <c r="G182" s="32"/>
    </row>
    <row r="183" spans="1:7" s="8" customFormat="1" x14ac:dyDescent="0.2">
      <c r="A183" s="6"/>
      <c r="B183" s="6"/>
      <c r="C183" s="6"/>
      <c r="D183" s="6"/>
      <c r="E183" s="254"/>
      <c r="F183" s="254"/>
      <c r="G183" s="32"/>
    </row>
    <row r="184" spans="1:7" s="8" customFormat="1" x14ac:dyDescent="0.2">
      <c r="A184" s="6"/>
      <c r="B184" s="6"/>
      <c r="C184" s="6"/>
      <c r="D184" s="6"/>
      <c r="E184" s="254"/>
      <c r="F184" s="254"/>
      <c r="G184" s="32"/>
    </row>
    <row r="185" spans="1:7" s="8" customFormat="1" x14ac:dyDescent="0.2">
      <c r="A185" s="6"/>
      <c r="B185" s="6"/>
      <c r="C185" s="6"/>
      <c r="D185" s="6"/>
      <c r="E185" s="254"/>
      <c r="F185" s="254"/>
      <c r="G185" s="32"/>
    </row>
    <row r="186" spans="1:7" s="8" customFormat="1" x14ac:dyDescent="0.2">
      <c r="A186" s="6"/>
      <c r="B186" s="6"/>
      <c r="C186" s="6"/>
      <c r="D186" s="6"/>
      <c r="E186" s="254"/>
      <c r="F186" s="254"/>
      <c r="G186" s="32"/>
    </row>
    <row r="187" spans="1:7" s="8" customFormat="1" x14ac:dyDescent="0.2">
      <c r="A187" s="6"/>
      <c r="B187" s="6"/>
      <c r="C187" s="6"/>
      <c r="D187" s="6"/>
      <c r="E187" s="254"/>
      <c r="F187" s="254"/>
      <c r="G187" s="32"/>
    </row>
    <row r="188" spans="1:7" s="8" customFormat="1" x14ac:dyDescent="0.2">
      <c r="A188" s="6"/>
      <c r="B188" s="6"/>
      <c r="C188" s="6"/>
      <c r="D188" s="6"/>
      <c r="E188" s="254"/>
      <c r="F188" s="254"/>
      <c r="G188" s="32"/>
    </row>
    <row r="189" spans="1:7" s="8" customFormat="1" x14ac:dyDescent="0.2">
      <c r="A189" s="6"/>
      <c r="B189" s="6"/>
      <c r="C189" s="6"/>
      <c r="D189" s="6"/>
      <c r="E189" s="254"/>
      <c r="F189" s="254"/>
      <c r="G189" s="32"/>
    </row>
    <row r="190" spans="1:7" s="8" customFormat="1" x14ac:dyDescent="0.2">
      <c r="A190" s="6"/>
      <c r="B190" s="6"/>
      <c r="C190" s="6"/>
      <c r="D190" s="6"/>
      <c r="E190" s="254"/>
      <c r="F190" s="254"/>
      <c r="G190" s="32"/>
    </row>
    <row r="191" spans="1:7" s="8" customFormat="1" x14ac:dyDescent="0.2">
      <c r="A191" s="6"/>
      <c r="B191" s="6"/>
      <c r="C191" s="6"/>
      <c r="D191" s="6"/>
      <c r="E191" s="254"/>
      <c r="F191" s="254"/>
      <c r="G191" s="32"/>
    </row>
    <row r="192" spans="1:7" s="8" customFormat="1" x14ac:dyDescent="0.2">
      <c r="A192" s="6"/>
      <c r="B192" s="6"/>
      <c r="C192" s="6"/>
      <c r="D192" s="6"/>
      <c r="E192" s="254"/>
      <c r="F192" s="254"/>
      <c r="G192" s="32"/>
    </row>
    <row r="193" spans="1:7" s="8" customFormat="1" x14ac:dyDescent="0.2">
      <c r="A193" s="6"/>
      <c r="B193" s="6"/>
      <c r="C193" s="6"/>
      <c r="D193" s="6"/>
      <c r="E193" s="254"/>
      <c r="F193" s="254"/>
      <c r="G193" s="32"/>
    </row>
    <row r="194" spans="1:7" s="8" customFormat="1" x14ac:dyDescent="0.2">
      <c r="A194" s="6"/>
      <c r="B194" s="6"/>
      <c r="C194" s="6"/>
      <c r="D194" s="6"/>
      <c r="E194" s="254"/>
      <c r="F194" s="254"/>
      <c r="G194" s="32"/>
    </row>
    <row r="195" spans="1:7" s="8" customFormat="1" x14ac:dyDescent="0.2">
      <c r="A195" s="6"/>
      <c r="B195" s="6"/>
      <c r="C195" s="6"/>
      <c r="D195" s="6"/>
      <c r="E195" s="254"/>
      <c r="F195" s="254"/>
      <c r="G195" s="32"/>
    </row>
    <row r="196" spans="1:7" s="8" customFormat="1" x14ac:dyDescent="0.2">
      <c r="A196" s="6"/>
      <c r="B196" s="6"/>
      <c r="C196" s="6"/>
      <c r="D196" s="6"/>
      <c r="E196" s="254"/>
      <c r="F196" s="254"/>
      <c r="G196" s="32"/>
    </row>
    <row r="197" spans="1:7" s="8" customFormat="1" x14ac:dyDescent="0.2">
      <c r="A197" s="6"/>
      <c r="B197" s="6"/>
      <c r="C197" s="6"/>
      <c r="D197" s="6"/>
      <c r="E197" s="254"/>
      <c r="F197" s="254"/>
      <c r="G197" s="32"/>
    </row>
    <row r="198" spans="1:7" s="8" customFormat="1" x14ac:dyDescent="0.2">
      <c r="A198" s="6"/>
      <c r="B198" s="6"/>
      <c r="C198" s="6"/>
      <c r="D198" s="6"/>
      <c r="E198" s="254"/>
      <c r="F198" s="254"/>
      <c r="G198" s="32"/>
    </row>
    <row r="199" spans="1:7" s="8" customFormat="1" x14ac:dyDescent="0.2">
      <c r="A199" s="6"/>
      <c r="B199" s="6"/>
      <c r="C199" s="6"/>
      <c r="D199" s="6"/>
      <c r="E199" s="254"/>
      <c r="F199" s="254"/>
      <c r="G199" s="32"/>
    </row>
    <row r="200" spans="1:7" s="8" customFormat="1" x14ac:dyDescent="0.2">
      <c r="A200" s="6"/>
      <c r="B200" s="6"/>
      <c r="C200" s="6"/>
      <c r="D200" s="6"/>
      <c r="E200" s="254"/>
      <c r="F200" s="254"/>
      <c r="G200" s="32"/>
    </row>
    <row r="201" spans="1:7" s="8" customFormat="1" x14ac:dyDescent="0.2">
      <c r="A201" s="6"/>
      <c r="B201" s="6"/>
      <c r="C201" s="6"/>
      <c r="D201" s="6"/>
      <c r="E201" s="254"/>
      <c r="F201" s="254"/>
      <c r="G201" s="32"/>
    </row>
    <row r="202" spans="1:7" s="8" customFormat="1" x14ac:dyDescent="0.2">
      <c r="A202" s="6"/>
      <c r="B202" s="6"/>
      <c r="C202" s="6"/>
      <c r="D202" s="6"/>
      <c r="E202" s="254"/>
      <c r="F202" s="254"/>
      <c r="G202" s="32"/>
    </row>
    <row r="203" spans="1:7" s="8" customFormat="1" x14ac:dyDescent="0.2">
      <c r="A203" s="6"/>
      <c r="B203" s="6"/>
      <c r="C203" s="6"/>
      <c r="D203" s="6"/>
      <c r="E203" s="254"/>
      <c r="F203" s="254"/>
      <c r="G203" s="32"/>
    </row>
    <row r="204" spans="1:7" s="8" customFormat="1" x14ac:dyDescent="0.2">
      <c r="A204" s="6"/>
      <c r="B204" s="6"/>
      <c r="C204" s="6"/>
      <c r="D204" s="6"/>
      <c r="E204" s="254"/>
      <c r="F204" s="254"/>
      <c r="G204" s="32"/>
    </row>
    <row r="205" spans="1:7" s="8" customFormat="1" x14ac:dyDescent="0.2">
      <c r="A205" s="6"/>
      <c r="B205" s="6"/>
      <c r="C205" s="6"/>
      <c r="D205" s="6"/>
      <c r="E205" s="254"/>
      <c r="F205" s="254"/>
      <c r="G205" s="32"/>
    </row>
    <row r="206" spans="1:7" s="8" customFormat="1" x14ac:dyDescent="0.2">
      <c r="A206" s="6"/>
      <c r="B206" s="6"/>
      <c r="C206" s="6"/>
      <c r="D206" s="6"/>
      <c r="E206" s="254"/>
      <c r="F206" s="254"/>
      <c r="G206" s="32"/>
    </row>
    <row r="207" spans="1:7" s="8" customFormat="1" x14ac:dyDescent="0.2">
      <c r="A207" s="6"/>
      <c r="B207" s="6"/>
      <c r="C207" s="6"/>
      <c r="D207" s="6"/>
      <c r="E207" s="254"/>
      <c r="F207" s="254"/>
      <c r="G207" s="32"/>
    </row>
    <row r="208" spans="1:7" s="8" customFormat="1" x14ac:dyDescent="0.2">
      <c r="A208" s="6"/>
      <c r="B208" s="6"/>
      <c r="C208" s="6"/>
      <c r="D208" s="6"/>
      <c r="E208" s="254"/>
      <c r="F208" s="254"/>
      <c r="G208" s="32"/>
    </row>
    <row r="209" spans="1:7" s="8" customFormat="1" x14ac:dyDescent="0.2">
      <c r="A209" s="6"/>
      <c r="B209" s="6"/>
      <c r="C209" s="6"/>
      <c r="D209" s="6"/>
      <c r="E209" s="254"/>
      <c r="F209" s="254"/>
      <c r="G209" s="32"/>
    </row>
    <row r="210" spans="1:7" s="8" customFormat="1" x14ac:dyDescent="0.2">
      <c r="A210" s="6"/>
      <c r="B210" s="6"/>
      <c r="C210" s="6"/>
      <c r="D210" s="6"/>
      <c r="E210" s="254"/>
      <c r="F210" s="254"/>
      <c r="G210" s="32"/>
    </row>
    <row r="211" spans="1:7" s="8" customFormat="1" x14ac:dyDescent="0.2">
      <c r="A211" s="6"/>
      <c r="B211" s="6"/>
      <c r="C211" s="6"/>
      <c r="D211" s="6"/>
      <c r="E211" s="254"/>
      <c r="F211" s="254"/>
      <c r="G211" s="32"/>
    </row>
    <row r="212" spans="1:7" s="8" customFormat="1" x14ac:dyDescent="0.2">
      <c r="A212" s="6"/>
      <c r="B212" s="6"/>
      <c r="C212" s="6"/>
      <c r="D212" s="6"/>
      <c r="E212" s="254"/>
      <c r="F212" s="254"/>
      <c r="G212" s="32"/>
    </row>
    <row r="213" spans="1:7" s="8" customFormat="1" x14ac:dyDescent="0.2">
      <c r="A213" s="6"/>
      <c r="B213" s="6"/>
      <c r="C213" s="6"/>
      <c r="D213" s="6"/>
      <c r="E213" s="254"/>
      <c r="F213" s="254"/>
      <c r="G213" s="32"/>
    </row>
    <row r="214" spans="1:7" s="8" customFormat="1" x14ac:dyDescent="0.2">
      <c r="A214" s="6"/>
      <c r="B214" s="6"/>
      <c r="C214" s="6"/>
      <c r="D214" s="6"/>
      <c r="E214" s="254"/>
      <c r="F214" s="254"/>
      <c r="G214" s="32"/>
    </row>
    <row r="215" spans="1:7" s="8" customFormat="1" x14ac:dyDescent="0.2">
      <c r="A215" s="6"/>
      <c r="B215" s="6"/>
      <c r="C215" s="6"/>
      <c r="D215" s="6"/>
      <c r="E215" s="254"/>
      <c r="F215" s="254"/>
      <c r="G215" s="32"/>
    </row>
    <row r="216" spans="1:7" s="8" customFormat="1" x14ac:dyDescent="0.2">
      <c r="A216" s="6"/>
      <c r="B216" s="6"/>
      <c r="C216" s="6"/>
      <c r="D216" s="6"/>
      <c r="E216" s="254"/>
      <c r="F216" s="254"/>
      <c r="G216" s="32"/>
    </row>
    <row r="217" spans="1:7" s="8" customFormat="1" x14ac:dyDescent="0.2">
      <c r="A217" s="6"/>
      <c r="B217" s="6"/>
      <c r="C217" s="6"/>
      <c r="D217" s="6"/>
      <c r="E217" s="254"/>
      <c r="F217" s="254"/>
      <c r="G217" s="32"/>
    </row>
    <row r="218" spans="1:7" s="8" customFormat="1" x14ac:dyDescent="0.2">
      <c r="A218" s="6"/>
      <c r="B218" s="6"/>
      <c r="C218" s="6"/>
      <c r="D218" s="6"/>
      <c r="E218" s="254"/>
      <c r="F218" s="254"/>
      <c r="G218" s="32"/>
    </row>
    <row r="219" spans="1:7" s="8" customFormat="1" x14ac:dyDescent="0.2">
      <c r="A219" s="6"/>
      <c r="B219" s="6"/>
      <c r="C219" s="6"/>
      <c r="D219" s="6"/>
      <c r="E219" s="254"/>
      <c r="F219" s="254"/>
      <c r="G219" s="32"/>
    </row>
    <row r="220" spans="1:7" s="8" customFormat="1" x14ac:dyDescent="0.2">
      <c r="A220" s="6"/>
      <c r="B220" s="6"/>
      <c r="C220" s="6"/>
      <c r="D220" s="6"/>
      <c r="E220" s="254"/>
      <c r="F220" s="254"/>
      <c r="G220" s="32"/>
    </row>
    <row r="221" spans="1:7" s="8" customFormat="1" x14ac:dyDescent="0.2">
      <c r="A221" s="6"/>
      <c r="B221" s="6"/>
      <c r="C221" s="6"/>
      <c r="D221" s="6"/>
      <c r="E221" s="254"/>
      <c r="F221" s="254"/>
      <c r="G221" s="32"/>
    </row>
    <row r="222" spans="1:7" s="8" customFormat="1" x14ac:dyDescent="0.2">
      <c r="A222" s="6"/>
      <c r="B222" s="6"/>
      <c r="C222" s="6"/>
      <c r="D222" s="6"/>
      <c r="E222" s="254"/>
      <c r="F222" s="254"/>
      <c r="G222" s="32"/>
    </row>
    <row r="223" spans="1:7" s="8" customFormat="1" x14ac:dyDescent="0.2">
      <c r="A223" s="6"/>
      <c r="B223" s="6"/>
      <c r="C223" s="6"/>
      <c r="D223" s="6"/>
      <c r="E223" s="254"/>
      <c r="F223" s="254"/>
      <c r="G223" s="32"/>
    </row>
    <row r="224" spans="1:7" s="8" customFormat="1" x14ac:dyDescent="0.2">
      <c r="A224" s="6"/>
      <c r="B224" s="6"/>
      <c r="C224" s="6"/>
      <c r="D224" s="6"/>
      <c r="E224" s="254"/>
      <c r="F224" s="254"/>
      <c r="G224" s="32"/>
    </row>
    <row r="225" spans="1:7" s="8" customFormat="1" x14ac:dyDescent="0.2">
      <c r="A225" s="6"/>
      <c r="B225" s="6"/>
      <c r="C225" s="6"/>
      <c r="D225" s="6"/>
      <c r="E225" s="254"/>
      <c r="F225" s="254"/>
      <c r="G225" s="32"/>
    </row>
    <row r="226" spans="1:7" s="8" customFormat="1" x14ac:dyDescent="0.2">
      <c r="A226" s="6"/>
      <c r="B226" s="6"/>
      <c r="C226" s="6"/>
      <c r="D226" s="6"/>
      <c r="E226" s="254"/>
      <c r="F226" s="254"/>
      <c r="G226" s="32"/>
    </row>
    <row r="227" spans="1:7" s="8" customFormat="1" x14ac:dyDescent="0.2">
      <c r="A227" s="6"/>
      <c r="B227" s="6"/>
      <c r="C227" s="6"/>
      <c r="D227" s="6"/>
      <c r="E227" s="254"/>
      <c r="F227" s="254"/>
      <c r="G227" s="32"/>
    </row>
    <row r="228" spans="1:7" s="8" customFormat="1" x14ac:dyDescent="0.2">
      <c r="A228" s="6"/>
      <c r="B228" s="6"/>
      <c r="C228" s="6"/>
      <c r="D228" s="6"/>
      <c r="E228" s="254"/>
      <c r="F228" s="254"/>
      <c r="G228" s="32"/>
    </row>
    <row r="229" spans="1:7" s="8" customFormat="1" x14ac:dyDescent="0.2">
      <c r="A229" s="6"/>
      <c r="B229" s="6"/>
      <c r="C229" s="6"/>
      <c r="D229" s="6"/>
      <c r="E229" s="254"/>
      <c r="F229" s="254"/>
      <c r="G229" s="32"/>
    </row>
    <row r="230" spans="1:7" s="8" customFormat="1" x14ac:dyDescent="0.2">
      <c r="A230" s="6"/>
      <c r="B230" s="6"/>
      <c r="C230" s="6"/>
      <c r="D230" s="6"/>
      <c r="E230" s="254"/>
      <c r="F230" s="254"/>
      <c r="G230" s="32"/>
    </row>
    <row r="231" spans="1:7" s="8" customFormat="1" x14ac:dyDescent="0.2">
      <c r="A231" s="6"/>
      <c r="B231" s="6"/>
      <c r="C231" s="6"/>
      <c r="D231" s="6"/>
      <c r="E231" s="254"/>
      <c r="F231" s="254"/>
      <c r="G231" s="32"/>
    </row>
    <row r="232" spans="1:7" s="8" customFormat="1" x14ac:dyDescent="0.2">
      <c r="A232" s="6"/>
      <c r="B232" s="6"/>
      <c r="C232" s="6"/>
      <c r="D232" s="6"/>
      <c r="E232" s="254"/>
      <c r="F232" s="254"/>
      <c r="G232" s="32"/>
    </row>
    <row r="233" spans="1:7" s="8" customFormat="1" x14ac:dyDescent="0.2">
      <c r="A233" s="6"/>
      <c r="B233" s="6"/>
      <c r="C233" s="6"/>
      <c r="D233" s="6"/>
      <c r="E233" s="254"/>
      <c r="F233" s="254"/>
      <c r="G233" s="32"/>
    </row>
    <row r="234" spans="1:7" s="8" customFormat="1" x14ac:dyDescent="0.2">
      <c r="A234" s="6"/>
      <c r="B234" s="6"/>
      <c r="C234" s="6"/>
      <c r="D234" s="6"/>
      <c r="E234" s="254"/>
      <c r="F234" s="254"/>
      <c r="G234" s="32"/>
    </row>
    <row r="235" spans="1:7" s="8" customFormat="1" x14ac:dyDescent="0.2">
      <c r="A235" s="6"/>
      <c r="B235" s="6"/>
      <c r="C235" s="6"/>
      <c r="D235" s="6"/>
      <c r="E235" s="254"/>
      <c r="F235" s="254"/>
      <c r="G235" s="32"/>
    </row>
    <row r="236" spans="1:7" s="8" customFormat="1" x14ac:dyDescent="0.2">
      <c r="A236" s="6"/>
      <c r="B236" s="6"/>
      <c r="C236" s="6"/>
      <c r="D236" s="6"/>
      <c r="E236" s="254"/>
      <c r="F236" s="254"/>
      <c r="G236" s="32"/>
    </row>
    <row r="237" spans="1:7" s="8" customFormat="1" x14ac:dyDescent="0.2">
      <c r="A237" s="6"/>
      <c r="B237" s="6"/>
      <c r="C237" s="6"/>
      <c r="D237" s="6"/>
      <c r="E237" s="254"/>
      <c r="F237" s="254"/>
      <c r="G237" s="32"/>
    </row>
    <row r="238" spans="1:7" s="8" customFormat="1" x14ac:dyDescent="0.2">
      <c r="A238" s="6"/>
      <c r="B238" s="6"/>
      <c r="C238" s="6"/>
      <c r="D238" s="6"/>
      <c r="E238" s="254"/>
      <c r="F238" s="254"/>
      <c r="G238" s="32"/>
    </row>
    <row r="239" spans="1:7" s="8" customFormat="1" x14ac:dyDescent="0.2">
      <c r="A239" s="6"/>
      <c r="B239" s="6"/>
      <c r="C239" s="6"/>
      <c r="D239" s="6"/>
      <c r="E239" s="254"/>
      <c r="F239" s="254"/>
      <c r="G239" s="32"/>
    </row>
    <row r="240" spans="1:7" s="8" customFormat="1" x14ac:dyDescent="0.2">
      <c r="A240" s="6"/>
      <c r="B240" s="6"/>
      <c r="C240" s="6"/>
      <c r="D240" s="6"/>
      <c r="E240" s="254"/>
      <c r="F240" s="254"/>
      <c r="G240" s="32"/>
    </row>
    <row r="241" spans="1:7" s="8" customFormat="1" x14ac:dyDescent="0.2">
      <c r="A241" s="6"/>
      <c r="B241" s="6"/>
      <c r="C241" s="6"/>
      <c r="D241" s="6"/>
      <c r="E241" s="254"/>
      <c r="F241" s="254"/>
      <c r="G241" s="32"/>
    </row>
    <row r="242" spans="1:7" s="8" customFormat="1" x14ac:dyDescent="0.2">
      <c r="A242" s="6"/>
      <c r="B242" s="6"/>
      <c r="C242" s="6"/>
      <c r="D242" s="6"/>
      <c r="E242" s="254"/>
      <c r="F242" s="254"/>
      <c r="G242" s="32"/>
    </row>
    <row r="243" spans="1:7" s="8" customFormat="1" x14ac:dyDescent="0.2">
      <c r="A243" s="6"/>
      <c r="B243" s="6"/>
      <c r="C243" s="6"/>
      <c r="D243" s="6"/>
      <c r="E243" s="254"/>
      <c r="F243" s="254"/>
      <c r="G243" s="32"/>
    </row>
    <row r="244" spans="1:7" s="8" customFormat="1" x14ac:dyDescent="0.2">
      <c r="A244" s="6"/>
      <c r="B244" s="6"/>
      <c r="C244" s="6"/>
      <c r="D244" s="6"/>
      <c r="E244" s="254"/>
      <c r="F244" s="254"/>
      <c r="G244" s="32"/>
    </row>
    <row r="245" spans="1:7" s="8" customFormat="1" x14ac:dyDescent="0.2">
      <c r="A245" s="6"/>
      <c r="B245" s="6"/>
      <c r="C245" s="6"/>
      <c r="D245" s="6"/>
      <c r="E245" s="254"/>
      <c r="F245" s="254"/>
      <c r="G245" s="32"/>
    </row>
    <row r="246" spans="1:7" s="8" customFormat="1" x14ac:dyDescent="0.2">
      <c r="A246" s="6"/>
      <c r="B246" s="6"/>
      <c r="C246" s="6"/>
      <c r="D246" s="6"/>
      <c r="E246" s="254"/>
      <c r="F246" s="254"/>
      <c r="G246" s="32"/>
    </row>
    <row r="247" spans="1:7" s="8" customFormat="1" x14ac:dyDescent="0.2">
      <c r="A247" s="6"/>
      <c r="B247" s="6"/>
      <c r="C247" s="6"/>
      <c r="D247" s="6"/>
      <c r="E247" s="254"/>
      <c r="F247" s="254"/>
      <c r="G247" s="32"/>
    </row>
    <row r="248" spans="1:7" s="8" customFormat="1" x14ac:dyDescent="0.2">
      <c r="A248" s="6"/>
      <c r="B248" s="6"/>
      <c r="C248" s="6"/>
      <c r="D248" s="6"/>
      <c r="E248" s="254"/>
      <c r="F248" s="254"/>
      <c r="G248" s="32"/>
    </row>
    <row r="249" spans="1:7" s="8" customFormat="1" x14ac:dyDescent="0.2">
      <c r="A249" s="6"/>
      <c r="B249" s="6"/>
      <c r="C249" s="6"/>
      <c r="D249" s="6"/>
      <c r="E249" s="254"/>
      <c r="F249" s="254"/>
      <c r="G249" s="32"/>
    </row>
    <row r="250" spans="1:7" s="8" customFormat="1" x14ac:dyDescent="0.2">
      <c r="A250" s="6"/>
      <c r="B250" s="6"/>
      <c r="C250" s="6"/>
      <c r="D250" s="6"/>
      <c r="E250" s="254"/>
      <c r="F250" s="254"/>
      <c r="G250" s="32"/>
    </row>
    <row r="251" spans="1:7" s="8" customFormat="1" x14ac:dyDescent="0.2">
      <c r="A251" s="6"/>
      <c r="B251" s="6"/>
      <c r="C251" s="6"/>
      <c r="D251" s="6"/>
      <c r="E251" s="254"/>
      <c r="F251" s="254"/>
      <c r="G251" s="32"/>
    </row>
    <row r="252" spans="1:7" s="8" customFormat="1" x14ac:dyDescent="0.2">
      <c r="A252" s="6"/>
      <c r="B252" s="6"/>
      <c r="C252" s="6"/>
      <c r="D252" s="6"/>
      <c r="E252" s="254"/>
      <c r="F252" s="254"/>
      <c r="G252" s="32"/>
    </row>
    <row r="253" spans="1:7" s="8" customFormat="1" x14ac:dyDescent="0.2">
      <c r="A253" s="6"/>
      <c r="B253" s="6"/>
      <c r="C253" s="6"/>
      <c r="D253" s="6"/>
      <c r="E253" s="254"/>
      <c r="F253" s="254"/>
      <c r="G253" s="32"/>
    </row>
    <row r="254" spans="1:7" s="8" customFormat="1" x14ac:dyDescent="0.2">
      <c r="A254" s="6"/>
      <c r="B254" s="6"/>
      <c r="C254" s="6"/>
      <c r="D254" s="6"/>
      <c r="E254" s="254"/>
      <c r="F254" s="254"/>
      <c r="G254" s="32"/>
    </row>
    <row r="255" spans="1:7" s="8" customFormat="1" x14ac:dyDescent="0.2">
      <c r="A255" s="6"/>
      <c r="B255" s="6"/>
      <c r="C255" s="6"/>
      <c r="D255" s="6"/>
      <c r="E255" s="254"/>
      <c r="F255" s="254"/>
      <c r="G255" s="32"/>
    </row>
    <row r="256" spans="1:7" s="8" customFormat="1" x14ac:dyDescent="0.2">
      <c r="A256" s="6"/>
      <c r="B256" s="6"/>
      <c r="C256" s="6"/>
      <c r="D256" s="6"/>
      <c r="E256" s="254"/>
      <c r="F256" s="254"/>
      <c r="G256" s="32"/>
    </row>
    <row r="257" spans="1:7" s="8" customFormat="1" x14ac:dyDescent="0.2">
      <c r="A257" s="6"/>
      <c r="B257" s="6"/>
      <c r="C257" s="6"/>
      <c r="D257" s="6"/>
      <c r="E257" s="254"/>
      <c r="F257" s="254"/>
      <c r="G257" s="32"/>
    </row>
    <row r="258" spans="1:7" s="8" customFormat="1" x14ac:dyDescent="0.2">
      <c r="A258" s="6"/>
      <c r="B258" s="6"/>
      <c r="C258" s="6"/>
      <c r="D258" s="6"/>
      <c r="E258" s="254"/>
      <c r="F258" s="254"/>
      <c r="G258" s="32"/>
    </row>
    <row r="259" spans="1:7" s="8" customFormat="1" x14ac:dyDescent="0.2">
      <c r="A259" s="6"/>
      <c r="B259" s="6"/>
      <c r="C259" s="6"/>
      <c r="D259" s="6"/>
      <c r="E259" s="254"/>
      <c r="F259" s="254"/>
      <c r="G259" s="32"/>
    </row>
    <row r="260" spans="1:7" s="8" customFormat="1" x14ac:dyDescent="0.2">
      <c r="A260" s="6"/>
      <c r="B260" s="6"/>
      <c r="C260" s="6"/>
      <c r="D260" s="6"/>
      <c r="E260" s="254"/>
      <c r="F260" s="254"/>
      <c r="G260" s="32"/>
    </row>
    <row r="261" spans="1:7" s="8" customFormat="1" x14ac:dyDescent="0.2">
      <c r="A261" s="6"/>
      <c r="B261" s="6"/>
      <c r="C261" s="6"/>
      <c r="D261" s="6"/>
      <c r="E261" s="254"/>
      <c r="F261" s="254"/>
      <c r="G261" s="32"/>
    </row>
    <row r="262" spans="1:7" s="8" customFormat="1" x14ac:dyDescent="0.2">
      <c r="A262" s="6"/>
      <c r="B262" s="6"/>
      <c r="C262" s="6"/>
      <c r="D262" s="6"/>
      <c r="E262" s="254"/>
      <c r="F262" s="254"/>
      <c r="G262" s="32"/>
    </row>
    <row r="263" spans="1:7" s="8" customFormat="1" x14ac:dyDescent="0.2">
      <c r="A263" s="6"/>
      <c r="B263" s="6"/>
      <c r="C263" s="6"/>
      <c r="D263" s="6"/>
      <c r="E263" s="254"/>
      <c r="F263" s="254"/>
      <c r="G263" s="32"/>
    </row>
    <row r="264" spans="1:7" s="8" customFormat="1" x14ac:dyDescent="0.2">
      <c r="A264" s="6"/>
      <c r="B264" s="6"/>
      <c r="C264" s="6"/>
      <c r="D264" s="6"/>
      <c r="E264" s="254"/>
      <c r="F264" s="254"/>
      <c r="G264" s="32"/>
    </row>
    <row r="265" spans="1:7" s="8" customFormat="1" x14ac:dyDescent="0.2">
      <c r="A265" s="6"/>
      <c r="B265" s="6"/>
      <c r="C265" s="6"/>
      <c r="D265" s="6"/>
      <c r="E265" s="254"/>
      <c r="F265" s="254"/>
      <c r="G265" s="32"/>
    </row>
    <row r="266" spans="1:7" s="8" customFormat="1" x14ac:dyDescent="0.2">
      <c r="A266" s="6"/>
      <c r="B266" s="6"/>
      <c r="C266" s="6"/>
      <c r="D266" s="6"/>
      <c r="E266" s="254"/>
      <c r="F266" s="254"/>
      <c r="G266" s="32"/>
    </row>
    <row r="267" spans="1:7" s="8" customFormat="1" x14ac:dyDescent="0.2">
      <c r="A267" s="6"/>
      <c r="B267" s="6"/>
      <c r="C267" s="6"/>
      <c r="D267" s="6"/>
      <c r="E267" s="254"/>
      <c r="F267" s="254"/>
      <c r="G267" s="32"/>
    </row>
    <row r="268" spans="1:7" s="8" customFormat="1" x14ac:dyDescent="0.2">
      <c r="A268" s="6"/>
      <c r="B268" s="6"/>
      <c r="C268" s="6"/>
      <c r="D268" s="6"/>
      <c r="E268" s="254"/>
      <c r="F268" s="254"/>
      <c r="G268" s="32"/>
    </row>
    <row r="269" spans="1:7" s="8" customFormat="1" x14ac:dyDescent="0.2">
      <c r="A269" s="6"/>
      <c r="B269" s="6"/>
      <c r="C269" s="6"/>
      <c r="D269" s="6"/>
      <c r="E269" s="254"/>
      <c r="F269" s="254"/>
      <c r="G269" s="32"/>
    </row>
    <row r="270" spans="1:7" s="8" customFormat="1" x14ac:dyDescent="0.2">
      <c r="A270" s="6"/>
      <c r="B270" s="6"/>
      <c r="C270" s="6"/>
      <c r="D270" s="6"/>
      <c r="E270" s="254"/>
      <c r="F270" s="254"/>
      <c r="G270" s="32"/>
    </row>
    <row r="271" spans="1:7" s="8" customFormat="1" x14ac:dyDescent="0.2">
      <c r="A271" s="6"/>
      <c r="B271" s="6"/>
      <c r="C271" s="6"/>
      <c r="D271" s="6"/>
      <c r="E271" s="254"/>
      <c r="F271" s="254"/>
      <c r="G271" s="32"/>
    </row>
    <row r="272" spans="1:7" s="8" customFormat="1" x14ac:dyDescent="0.2">
      <c r="A272" s="6"/>
      <c r="B272" s="6"/>
      <c r="C272" s="6"/>
      <c r="D272" s="6"/>
      <c r="E272" s="254"/>
      <c r="F272" s="254"/>
      <c r="G272" s="32"/>
    </row>
    <row r="273" spans="1:7" s="8" customFormat="1" x14ac:dyDescent="0.2">
      <c r="A273" s="6"/>
      <c r="B273" s="6"/>
      <c r="C273" s="6"/>
      <c r="D273" s="6"/>
      <c r="E273" s="254"/>
      <c r="F273" s="254"/>
      <c r="G273" s="32"/>
    </row>
    <row r="274" spans="1:7" s="8" customFormat="1" x14ac:dyDescent="0.2">
      <c r="A274" s="6"/>
      <c r="B274" s="6"/>
      <c r="C274" s="6"/>
      <c r="D274" s="6"/>
      <c r="E274" s="254"/>
      <c r="F274" s="254"/>
      <c r="G274" s="32"/>
    </row>
    <row r="275" spans="1:7" s="8" customFormat="1" x14ac:dyDescent="0.2">
      <c r="A275" s="6"/>
      <c r="B275" s="6"/>
      <c r="C275" s="6"/>
      <c r="D275" s="6"/>
      <c r="E275" s="254"/>
      <c r="F275" s="254"/>
      <c r="G275" s="32"/>
    </row>
    <row r="276" spans="1:7" s="8" customFormat="1" x14ac:dyDescent="0.2">
      <c r="A276" s="6"/>
      <c r="B276" s="6"/>
      <c r="C276" s="6"/>
      <c r="D276" s="6"/>
      <c r="E276" s="6"/>
      <c r="F276" s="6"/>
      <c r="G276" s="32"/>
    </row>
    <row r="277" spans="1:7" s="8" customFormat="1" x14ac:dyDescent="0.2">
      <c r="A277" s="6"/>
      <c r="B277" s="6"/>
      <c r="C277" s="6"/>
      <c r="D277" s="6"/>
      <c r="E277" s="6"/>
      <c r="F277" s="6"/>
      <c r="G277" s="32"/>
    </row>
    <row r="278" spans="1:7" s="8" customFormat="1" x14ac:dyDescent="0.2">
      <c r="A278" s="6"/>
      <c r="B278" s="6"/>
      <c r="C278" s="6"/>
      <c r="D278" s="6"/>
      <c r="E278" s="6"/>
      <c r="F278" s="6"/>
      <c r="G278" s="32"/>
    </row>
    <row r="279" spans="1:7" s="8" customFormat="1" x14ac:dyDescent="0.2">
      <c r="A279" s="6"/>
      <c r="B279" s="6"/>
      <c r="C279" s="6"/>
      <c r="D279" s="6"/>
      <c r="E279" s="6"/>
      <c r="F279" s="6"/>
      <c r="G279" s="32"/>
    </row>
    <row r="280" spans="1:7" s="8" customFormat="1" x14ac:dyDescent="0.2">
      <c r="A280" s="6"/>
      <c r="B280" s="6"/>
      <c r="C280" s="6"/>
      <c r="D280" s="6"/>
      <c r="E280" s="6"/>
      <c r="F280" s="6"/>
      <c r="G280" s="32"/>
    </row>
    <row r="281" spans="1:7" s="8" customFormat="1" x14ac:dyDescent="0.2">
      <c r="A281" s="6"/>
      <c r="B281" s="6"/>
      <c r="C281" s="6"/>
      <c r="D281" s="6"/>
      <c r="E281" s="6"/>
      <c r="F281" s="6"/>
      <c r="G281" s="32"/>
    </row>
    <row r="282" spans="1:7" s="8" customFormat="1" x14ac:dyDescent="0.2">
      <c r="A282" s="6"/>
      <c r="B282" s="6"/>
      <c r="C282" s="6"/>
      <c r="D282" s="6"/>
      <c r="E282" s="6"/>
      <c r="F282" s="6"/>
      <c r="G282" s="32"/>
    </row>
    <row r="283" spans="1:7" s="8" customFormat="1" x14ac:dyDescent="0.2">
      <c r="A283" s="6"/>
      <c r="B283" s="6"/>
      <c r="C283" s="6"/>
      <c r="D283" s="6"/>
      <c r="E283" s="6"/>
      <c r="F283" s="6"/>
      <c r="G283" s="32"/>
    </row>
    <row r="284" spans="1:7" s="8" customFormat="1" x14ac:dyDescent="0.2">
      <c r="A284" s="6"/>
      <c r="B284" s="6"/>
      <c r="C284" s="6"/>
      <c r="D284" s="6"/>
      <c r="E284" s="6"/>
      <c r="F284" s="6"/>
      <c r="G284" s="32"/>
    </row>
    <row r="285" spans="1:7" s="8" customFormat="1" x14ac:dyDescent="0.2">
      <c r="A285" s="6"/>
      <c r="B285" s="6"/>
      <c r="C285" s="6"/>
      <c r="D285" s="6"/>
      <c r="E285" s="6"/>
      <c r="F285" s="6"/>
      <c r="G285" s="32"/>
    </row>
    <row r="286" spans="1:7" s="8" customFormat="1" x14ac:dyDescent="0.2">
      <c r="A286" s="6"/>
      <c r="B286" s="6"/>
      <c r="C286" s="6"/>
      <c r="D286" s="6"/>
      <c r="E286" s="6"/>
      <c r="F286" s="6"/>
      <c r="G286" s="32"/>
    </row>
    <row r="287" spans="1:7" s="8" customFormat="1" x14ac:dyDescent="0.2">
      <c r="A287" s="6"/>
      <c r="B287" s="6"/>
      <c r="C287" s="6"/>
      <c r="D287" s="6"/>
      <c r="E287" s="6"/>
      <c r="F287" s="6"/>
      <c r="G287" s="32"/>
    </row>
    <row r="288" spans="1:7" s="8" customFormat="1" x14ac:dyDescent="0.2">
      <c r="A288" s="6"/>
      <c r="B288" s="6"/>
      <c r="C288" s="6"/>
      <c r="D288" s="6"/>
      <c r="E288" s="6"/>
      <c r="F288" s="6"/>
      <c r="G288" s="32"/>
    </row>
    <row r="289" spans="1:7" s="8" customFormat="1" x14ac:dyDescent="0.2">
      <c r="A289" s="6"/>
      <c r="B289" s="6"/>
      <c r="C289" s="6"/>
      <c r="D289" s="6"/>
      <c r="E289" s="6"/>
      <c r="F289" s="6"/>
      <c r="G289" s="32"/>
    </row>
    <row r="290" spans="1:7" s="8" customFormat="1" x14ac:dyDescent="0.2">
      <c r="A290" s="6"/>
      <c r="B290" s="6"/>
      <c r="C290" s="6"/>
      <c r="D290" s="6"/>
      <c r="E290" s="6"/>
      <c r="F290" s="6"/>
      <c r="G290" s="32"/>
    </row>
    <row r="291" spans="1:7" s="8" customFormat="1" x14ac:dyDescent="0.2">
      <c r="A291" s="6"/>
      <c r="B291" s="6"/>
      <c r="C291" s="6"/>
      <c r="D291" s="6"/>
      <c r="E291" s="6"/>
      <c r="F291" s="6"/>
      <c r="G291" s="32"/>
    </row>
    <row r="292" spans="1:7" s="8" customFormat="1" x14ac:dyDescent="0.2">
      <c r="A292" s="6"/>
      <c r="B292" s="6"/>
      <c r="C292" s="6"/>
      <c r="D292" s="6"/>
      <c r="E292" s="6"/>
      <c r="F292" s="6"/>
      <c r="G292" s="32"/>
    </row>
    <row r="293" spans="1:7" s="8" customFormat="1" x14ac:dyDescent="0.2">
      <c r="A293" s="6"/>
      <c r="B293" s="6"/>
      <c r="C293" s="6"/>
      <c r="D293" s="6"/>
      <c r="E293" s="6"/>
      <c r="F293" s="6"/>
      <c r="G293" s="32"/>
    </row>
    <row r="294" spans="1:7" s="8" customFormat="1" x14ac:dyDescent="0.2">
      <c r="A294" s="6"/>
      <c r="B294" s="6"/>
      <c r="C294" s="6"/>
      <c r="D294" s="6"/>
      <c r="E294" s="6"/>
      <c r="F294" s="6"/>
      <c r="G294" s="32"/>
    </row>
    <row r="295" spans="1:7" s="8" customFormat="1" x14ac:dyDescent="0.2">
      <c r="A295" s="6"/>
      <c r="B295" s="6"/>
      <c r="C295" s="6"/>
      <c r="D295" s="6"/>
      <c r="E295" s="6"/>
      <c r="F295" s="6"/>
      <c r="G295" s="32"/>
    </row>
    <row r="296" spans="1:7" s="8" customFormat="1" x14ac:dyDescent="0.2">
      <c r="A296" s="6"/>
      <c r="B296" s="6"/>
      <c r="C296" s="6"/>
      <c r="D296" s="6"/>
      <c r="E296" s="6"/>
      <c r="F296" s="6"/>
      <c r="G296" s="32"/>
    </row>
    <row r="297" spans="1:7" s="8" customFormat="1" x14ac:dyDescent="0.2">
      <c r="A297" s="6"/>
      <c r="B297" s="6"/>
      <c r="C297" s="6"/>
      <c r="D297" s="6"/>
      <c r="E297" s="6"/>
      <c r="F297" s="6"/>
      <c r="G297" s="32"/>
    </row>
    <row r="298" spans="1:7" s="8" customFormat="1" x14ac:dyDescent="0.2">
      <c r="A298" s="6"/>
      <c r="B298" s="6"/>
      <c r="C298" s="6"/>
      <c r="D298" s="6"/>
      <c r="E298" s="6"/>
      <c r="F298" s="6"/>
      <c r="G298" s="32"/>
    </row>
    <row r="299" spans="1:7" s="8" customFormat="1" x14ac:dyDescent="0.2">
      <c r="A299" s="6"/>
      <c r="B299" s="6"/>
      <c r="C299" s="6"/>
      <c r="D299" s="6"/>
      <c r="E299" s="6"/>
      <c r="F299" s="6"/>
      <c r="G299" s="32"/>
    </row>
    <row r="300" spans="1:7" s="8" customFormat="1" x14ac:dyDescent="0.2">
      <c r="A300" s="6"/>
      <c r="B300" s="6"/>
      <c r="C300" s="6"/>
      <c r="D300" s="6"/>
      <c r="E300" s="6"/>
      <c r="F300" s="6"/>
      <c r="G300" s="32"/>
    </row>
    <row r="301" spans="1:7" s="8" customFormat="1" x14ac:dyDescent="0.2">
      <c r="A301" s="6"/>
      <c r="B301" s="6"/>
      <c r="C301" s="6"/>
      <c r="D301" s="6"/>
      <c r="E301" s="6"/>
      <c r="F301" s="6"/>
      <c r="G301" s="32"/>
    </row>
    <row r="302" spans="1:7" s="8" customFormat="1" x14ac:dyDescent="0.2">
      <c r="A302" s="6"/>
      <c r="B302" s="6"/>
      <c r="C302" s="6"/>
      <c r="D302" s="6"/>
      <c r="E302" s="6"/>
      <c r="F302" s="6"/>
      <c r="G302" s="32"/>
    </row>
    <row r="303" spans="1:7" s="8" customFormat="1" x14ac:dyDescent="0.2">
      <c r="A303" s="6"/>
      <c r="B303" s="6"/>
      <c r="C303" s="6"/>
      <c r="D303" s="6"/>
      <c r="E303" s="6"/>
      <c r="F303" s="6"/>
      <c r="G303" s="32"/>
    </row>
    <row r="304" spans="1:7" s="8" customFormat="1" x14ac:dyDescent="0.2">
      <c r="A304" s="6"/>
      <c r="B304" s="6"/>
      <c r="C304" s="6"/>
      <c r="D304" s="6"/>
      <c r="E304" s="6"/>
      <c r="F304" s="6"/>
      <c r="G304" s="32"/>
    </row>
    <row r="305" spans="1:7" s="8" customFormat="1" x14ac:dyDescent="0.2">
      <c r="A305" s="6"/>
      <c r="B305" s="6"/>
      <c r="C305" s="6"/>
      <c r="D305" s="6"/>
      <c r="E305" s="6"/>
      <c r="F305" s="6"/>
      <c r="G305" s="32"/>
    </row>
    <row r="306" spans="1:7" s="8" customFormat="1" x14ac:dyDescent="0.2">
      <c r="A306" s="6"/>
      <c r="B306" s="6"/>
      <c r="C306" s="6"/>
      <c r="D306" s="6"/>
      <c r="E306" s="6"/>
      <c r="F306" s="6"/>
      <c r="G306" s="32"/>
    </row>
    <row r="307" spans="1:7" s="8" customFormat="1" x14ac:dyDescent="0.2">
      <c r="A307" s="6"/>
      <c r="B307" s="6"/>
      <c r="C307" s="6"/>
      <c r="D307" s="6"/>
      <c r="E307" s="6"/>
      <c r="F307" s="6"/>
      <c r="G307" s="32"/>
    </row>
    <row r="308" spans="1:7" s="8" customFormat="1" x14ac:dyDescent="0.2">
      <c r="A308" s="6"/>
      <c r="B308" s="6"/>
      <c r="C308" s="6"/>
      <c r="D308" s="6"/>
      <c r="E308" s="6"/>
      <c r="F308" s="6"/>
      <c r="G308" s="32"/>
    </row>
    <row r="309" spans="1:7" s="8" customFormat="1" x14ac:dyDescent="0.2">
      <c r="A309" s="6"/>
      <c r="B309" s="6"/>
      <c r="C309" s="6"/>
      <c r="D309" s="6"/>
      <c r="E309" s="6"/>
      <c r="F309" s="6"/>
      <c r="G309" s="32"/>
    </row>
    <row r="310" spans="1:7" s="8" customFormat="1" x14ac:dyDescent="0.2">
      <c r="A310" s="6"/>
      <c r="B310" s="6"/>
      <c r="C310" s="6"/>
      <c r="D310" s="6"/>
      <c r="E310" s="6"/>
      <c r="F310" s="6"/>
      <c r="G310" s="32"/>
    </row>
    <row r="311" spans="1:7" s="8" customFormat="1" x14ac:dyDescent="0.2">
      <c r="A311" s="6"/>
      <c r="B311" s="6"/>
      <c r="C311" s="6"/>
      <c r="D311" s="6"/>
      <c r="E311" s="6"/>
      <c r="F311" s="6"/>
      <c r="G311" s="32"/>
    </row>
    <row r="312" spans="1:7" s="8" customFormat="1" x14ac:dyDescent="0.2">
      <c r="A312" s="6"/>
      <c r="B312" s="6"/>
      <c r="C312" s="6"/>
      <c r="D312" s="6"/>
      <c r="E312" s="6"/>
      <c r="F312" s="6"/>
      <c r="G312" s="32"/>
    </row>
    <row r="313" spans="1:7" s="8" customFormat="1" x14ac:dyDescent="0.2">
      <c r="A313" s="6"/>
      <c r="B313" s="6"/>
      <c r="C313" s="6"/>
      <c r="D313" s="6"/>
      <c r="E313" s="6"/>
      <c r="F313" s="6"/>
      <c r="G313" s="32"/>
    </row>
    <row r="314" spans="1:7" s="8" customFormat="1" x14ac:dyDescent="0.2">
      <c r="A314" s="6"/>
      <c r="B314" s="6"/>
      <c r="C314" s="6"/>
      <c r="D314" s="6"/>
      <c r="E314" s="6"/>
      <c r="F314" s="6"/>
      <c r="G314" s="32"/>
    </row>
    <row r="315" spans="1:7" s="8" customFormat="1" x14ac:dyDescent="0.2">
      <c r="A315" s="6"/>
      <c r="B315" s="6"/>
      <c r="C315" s="6"/>
      <c r="D315" s="6"/>
      <c r="E315" s="6"/>
      <c r="F315" s="6"/>
      <c r="G315" s="32"/>
    </row>
    <row r="316" spans="1:7" s="8" customFormat="1" x14ac:dyDescent="0.2">
      <c r="A316" s="6"/>
      <c r="B316" s="6"/>
      <c r="C316" s="6"/>
      <c r="D316" s="6"/>
      <c r="E316" s="6"/>
      <c r="F316" s="6"/>
      <c r="G316" s="32"/>
    </row>
    <row r="317" spans="1:7" s="8" customFormat="1" x14ac:dyDescent="0.2">
      <c r="A317" s="6"/>
      <c r="B317" s="6"/>
      <c r="C317" s="6"/>
      <c r="D317" s="6"/>
      <c r="E317" s="6"/>
      <c r="F317" s="6"/>
      <c r="G317" s="32"/>
    </row>
    <row r="318" spans="1:7" s="8" customFormat="1" x14ac:dyDescent="0.2">
      <c r="A318" s="6"/>
      <c r="B318" s="6"/>
      <c r="C318" s="6"/>
      <c r="D318" s="6"/>
      <c r="E318" s="6"/>
      <c r="F318" s="6"/>
      <c r="G318" s="32"/>
    </row>
    <row r="319" spans="1:7" s="8" customFormat="1" x14ac:dyDescent="0.2">
      <c r="A319" s="6"/>
      <c r="B319" s="6"/>
      <c r="C319" s="6"/>
      <c r="D319" s="6"/>
      <c r="E319" s="6"/>
      <c r="F319" s="6"/>
      <c r="G319" s="32"/>
    </row>
    <row r="320" spans="1:7" s="8" customFormat="1" x14ac:dyDescent="0.2">
      <c r="A320" s="6"/>
      <c r="B320" s="6"/>
      <c r="C320" s="6"/>
      <c r="D320" s="6"/>
      <c r="E320" s="6"/>
      <c r="F320" s="6"/>
      <c r="G320" s="32"/>
    </row>
    <row r="321" spans="1:7" s="8" customFormat="1" x14ac:dyDescent="0.2">
      <c r="A321" s="6"/>
      <c r="B321" s="6"/>
      <c r="C321" s="6"/>
      <c r="D321" s="6"/>
      <c r="E321" s="6"/>
      <c r="F321" s="6"/>
      <c r="G321" s="32"/>
    </row>
    <row r="322" spans="1:7" s="8" customFormat="1" x14ac:dyDescent="0.2">
      <c r="A322" s="6"/>
      <c r="B322" s="6"/>
      <c r="C322" s="6"/>
      <c r="D322" s="6"/>
      <c r="E322" s="6"/>
      <c r="F322" s="6"/>
      <c r="G322" s="32"/>
    </row>
    <row r="323" spans="1:7" s="8" customFormat="1" x14ac:dyDescent="0.2">
      <c r="A323" s="6"/>
      <c r="B323" s="6"/>
      <c r="C323" s="6"/>
      <c r="D323" s="6"/>
      <c r="E323" s="6"/>
      <c r="F323" s="6"/>
      <c r="G323" s="32"/>
    </row>
    <row r="324" spans="1:7" s="8" customFormat="1" x14ac:dyDescent="0.2">
      <c r="A324" s="6"/>
      <c r="B324" s="6"/>
      <c r="C324" s="6"/>
      <c r="D324" s="6"/>
      <c r="E324" s="6"/>
      <c r="F324" s="6"/>
      <c r="G324" s="32"/>
    </row>
    <row r="325" spans="1:7" s="8" customFormat="1" x14ac:dyDescent="0.2">
      <c r="A325" s="6"/>
      <c r="B325" s="6"/>
      <c r="C325" s="6"/>
      <c r="D325" s="6"/>
      <c r="E325" s="6"/>
      <c r="F325" s="6"/>
      <c r="G325" s="32"/>
    </row>
    <row r="326" spans="1:7" s="8" customFormat="1" x14ac:dyDescent="0.2">
      <c r="A326" s="6"/>
      <c r="B326" s="6"/>
      <c r="C326" s="6"/>
      <c r="D326" s="6"/>
      <c r="E326" s="6"/>
      <c r="F326" s="6"/>
      <c r="G326" s="228"/>
    </row>
    <row r="327" spans="1:7" s="8" customFormat="1" x14ac:dyDescent="0.2">
      <c r="A327" s="6"/>
      <c r="B327" s="6"/>
      <c r="C327" s="6"/>
      <c r="D327" s="6"/>
      <c r="E327" s="6"/>
      <c r="F327" s="6"/>
      <c r="G327" s="228"/>
    </row>
    <row r="328" spans="1:7" s="8" customFormat="1" x14ac:dyDescent="0.2">
      <c r="A328" s="6"/>
      <c r="B328" s="6"/>
      <c r="C328" s="6"/>
      <c r="D328" s="6"/>
      <c r="E328" s="6"/>
      <c r="F328" s="6"/>
      <c r="G328" s="228"/>
    </row>
    <row r="329" spans="1:7" s="8" customFormat="1" x14ac:dyDescent="0.2">
      <c r="A329" s="6"/>
      <c r="B329" s="6"/>
      <c r="C329" s="6"/>
      <c r="D329" s="6"/>
      <c r="E329" s="6"/>
      <c r="F329" s="6"/>
      <c r="G329" s="228"/>
    </row>
    <row r="330" spans="1:7" s="8" customFormat="1" x14ac:dyDescent="0.2">
      <c r="A330" s="6"/>
      <c r="B330" s="6"/>
      <c r="C330" s="6"/>
      <c r="D330" s="6"/>
      <c r="E330" s="6"/>
      <c r="F330" s="6"/>
      <c r="G330" s="228"/>
    </row>
    <row r="331" spans="1:7" s="8" customFormat="1" x14ac:dyDescent="0.2">
      <c r="A331" s="6"/>
      <c r="B331" s="6"/>
      <c r="C331" s="6"/>
      <c r="D331" s="6"/>
      <c r="E331" s="6"/>
      <c r="F331" s="6"/>
      <c r="G331" s="228"/>
    </row>
    <row r="332" spans="1:7" s="8" customFormat="1" x14ac:dyDescent="0.2">
      <c r="A332" s="6"/>
      <c r="B332" s="6"/>
      <c r="C332" s="6"/>
      <c r="D332" s="6"/>
      <c r="E332" s="6"/>
      <c r="F332" s="6"/>
      <c r="G332" s="228"/>
    </row>
    <row r="333" spans="1:7" s="8" customFormat="1" x14ac:dyDescent="0.2">
      <c r="A333" s="6"/>
      <c r="B333" s="6"/>
      <c r="C333" s="6"/>
      <c r="D333" s="6"/>
      <c r="E333" s="6"/>
      <c r="F333" s="6"/>
      <c r="G333" s="228"/>
    </row>
    <row r="334" spans="1:7" s="8" customFormat="1" x14ac:dyDescent="0.2">
      <c r="A334" s="6"/>
      <c r="B334" s="6"/>
      <c r="C334" s="6"/>
      <c r="D334" s="6"/>
      <c r="E334" s="6"/>
      <c r="F334" s="6"/>
      <c r="G334" s="228"/>
    </row>
    <row r="335" spans="1:7" s="8" customFormat="1" x14ac:dyDescent="0.2">
      <c r="A335" s="6"/>
      <c r="B335" s="6"/>
      <c r="C335" s="6"/>
      <c r="D335" s="6"/>
      <c r="E335" s="6"/>
      <c r="F335" s="6"/>
      <c r="G335" s="228"/>
    </row>
    <row r="336" spans="1:7" s="8" customFormat="1" x14ac:dyDescent="0.2">
      <c r="A336" s="6"/>
      <c r="B336" s="6"/>
      <c r="C336" s="6"/>
      <c r="D336" s="6"/>
      <c r="E336" s="6"/>
      <c r="F336" s="6"/>
      <c r="G336" s="228"/>
    </row>
    <row r="337" spans="1:7" s="8" customFormat="1" x14ac:dyDescent="0.2">
      <c r="A337" s="6"/>
      <c r="B337" s="6"/>
      <c r="C337" s="6"/>
      <c r="D337" s="6"/>
      <c r="E337" s="6"/>
      <c r="F337" s="6"/>
      <c r="G337" s="228"/>
    </row>
    <row r="338" spans="1:7" s="8" customFormat="1" x14ac:dyDescent="0.2">
      <c r="A338" s="6"/>
      <c r="B338" s="6"/>
      <c r="C338" s="6"/>
      <c r="D338" s="6"/>
      <c r="E338" s="6"/>
      <c r="F338" s="6"/>
      <c r="G338" s="228"/>
    </row>
    <row r="339" spans="1:7" s="8" customFormat="1" x14ac:dyDescent="0.2">
      <c r="A339" s="6"/>
      <c r="B339" s="6"/>
      <c r="C339" s="6"/>
      <c r="D339" s="6"/>
      <c r="E339" s="6"/>
      <c r="F339" s="6"/>
      <c r="G339" s="228"/>
    </row>
    <row r="340" spans="1:7" s="8" customFormat="1" x14ac:dyDescent="0.2">
      <c r="A340" s="6"/>
      <c r="B340" s="6"/>
      <c r="C340" s="6"/>
      <c r="D340" s="6"/>
      <c r="E340" s="6"/>
      <c r="F340" s="6"/>
      <c r="G340" s="228"/>
    </row>
    <row r="341" spans="1:7" s="8" customFormat="1" x14ac:dyDescent="0.2">
      <c r="A341" s="6"/>
      <c r="B341" s="6"/>
      <c r="C341" s="6"/>
      <c r="D341" s="6"/>
      <c r="E341" s="6"/>
      <c r="F341" s="6"/>
      <c r="G341" s="228"/>
    </row>
    <row r="342" spans="1:7" s="8" customFormat="1" x14ac:dyDescent="0.2">
      <c r="A342" s="6"/>
      <c r="B342" s="6"/>
      <c r="C342" s="6"/>
      <c r="D342" s="6"/>
      <c r="E342" s="6"/>
      <c r="F342" s="6"/>
      <c r="G342" s="228"/>
    </row>
    <row r="343" spans="1:7" s="8" customFormat="1" x14ac:dyDescent="0.2">
      <c r="A343" s="6"/>
      <c r="B343" s="6"/>
      <c r="C343" s="6"/>
      <c r="D343" s="6"/>
      <c r="E343" s="6"/>
      <c r="F343" s="6"/>
      <c r="G343" s="228"/>
    </row>
    <row r="344" spans="1:7" s="8" customFormat="1" x14ac:dyDescent="0.2">
      <c r="A344" s="6"/>
      <c r="B344" s="6"/>
      <c r="C344" s="6"/>
      <c r="D344" s="6"/>
      <c r="E344" s="6"/>
      <c r="F344" s="6"/>
      <c r="G344" s="228"/>
    </row>
    <row r="345" spans="1:7" s="8" customFormat="1" x14ac:dyDescent="0.2">
      <c r="A345" s="6"/>
      <c r="B345" s="6"/>
      <c r="C345" s="6"/>
      <c r="D345" s="6"/>
      <c r="E345" s="6"/>
      <c r="F345" s="6"/>
      <c r="G345" s="228"/>
    </row>
    <row r="346" spans="1:7" s="8" customFormat="1" x14ac:dyDescent="0.2">
      <c r="A346" s="6"/>
      <c r="B346" s="6"/>
      <c r="C346" s="6"/>
      <c r="D346" s="6"/>
      <c r="E346" s="6"/>
      <c r="F346" s="6"/>
      <c r="G346" s="228"/>
    </row>
    <row r="347" spans="1:7" s="8" customFormat="1" x14ac:dyDescent="0.2">
      <c r="A347" s="6"/>
      <c r="B347" s="6"/>
      <c r="C347" s="6"/>
      <c r="D347" s="6"/>
      <c r="E347" s="6"/>
      <c r="F347" s="6"/>
      <c r="G347" s="228"/>
    </row>
    <row r="348" spans="1:7" s="8" customFormat="1" x14ac:dyDescent="0.2">
      <c r="A348" s="6"/>
      <c r="B348" s="6"/>
      <c r="C348" s="6"/>
      <c r="D348" s="6"/>
      <c r="E348" s="6"/>
      <c r="F348" s="6"/>
      <c r="G348" s="228"/>
    </row>
    <row r="349" spans="1:7" s="8" customFormat="1" x14ac:dyDescent="0.2">
      <c r="A349" s="6"/>
      <c r="B349" s="6"/>
      <c r="C349" s="6"/>
      <c r="D349" s="6"/>
      <c r="E349" s="6"/>
      <c r="F349" s="6"/>
      <c r="G349" s="228"/>
    </row>
    <row r="350" spans="1:7" s="8" customFormat="1" x14ac:dyDescent="0.2">
      <c r="A350" s="6"/>
      <c r="B350" s="6"/>
      <c r="C350" s="6"/>
      <c r="D350" s="6"/>
      <c r="E350" s="6"/>
      <c r="F350" s="6"/>
      <c r="G350" s="228"/>
    </row>
    <row r="351" spans="1:7" s="8" customFormat="1" x14ac:dyDescent="0.2">
      <c r="A351" s="6"/>
      <c r="B351" s="6"/>
      <c r="C351" s="6"/>
      <c r="D351" s="6"/>
      <c r="E351" s="6"/>
      <c r="F351" s="6"/>
      <c r="G351" s="228"/>
    </row>
    <row r="352" spans="1:7" s="8" customFormat="1" x14ac:dyDescent="0.2">
      <c r="A352" s="6"/>
      <c r="B352" s="6"/>
      <c r="C352" s="6"/>
      <c r="D352" s="6"/>
      <c r="E352" s="6"/>
      <c r="F352" s="6"/>
      <c r="G352" s="228"/>
    </row>
    <row r="353" spans="1:7" s="8" customFormat="1" x14ac:dyDescent="0.2">
      <c r="A353" s="6"/>
      <c r="B353" s="6"/>
      <c r="C353" s="6"/>
      <c r="D353" s="6"/>
      <c r="E353" s="6"/>
      <c r="F353" s="6"/>
      <c r="G353" s="228"/>
    </row>
    <row r="354" spans="1:7" s="8" customFormat="1" x14ac:dyDescent="0.2">
      <c r="A354" s="6"/>
      <c r="B354" s="6"/>
      <c r="C354" s="6"/>
      <c r="D354" s="6"/>
      <c r="E354" s="6"/>
      <c r="F354" s="6"/>
      <c r="G354" s="228"/>
    </row>
    <row r="355" spans="1:7" s="8" customFormat="1" x14ac:dyDescent="0.2">
      <c r="A355" s="6"/>
      <c r="B355" s="6"/>
      <c r="C355" s="6"/>
      <c r="D355" s="6"/>
      <c r="E355" s="6"/>
      <c r="F355" s="6"/>
      <c r="G355" s="228"/>
    </row>
    <row r="356" spans="1:7" s="8" customFormat="1" x14ac:dyDescent="0.2">
      <c r="A356" s="6"/>
      <c r="B356" s="6"/>
      <c r="C356" s="6"/>
      <c r="D356" s="6"/>
      <c r="E356" s="6"/>
      <c r="F356" s="6"/>
      <c r="G356" s="228"/>
    </row>
    <row r="357" spans="1:7" s="8" customFormat="1" x14ac:dyDescent="0.2">
      <c r="A357" s="6"/>
      <c r="B357" s="6"/>
      <c r="C357" s="6"/>
      <c r="D357" s="6"/>
      <c r="E357" s="6"/>
      <c r="F357" s="6"/>
      <c r="G357" s="228"/>
    </row>
    <row r="358" spans="1:7" s="8" customFormat="1" x14ac:dyDescent="0.2">
      <c r="A358" s="6"/>
      <c r="B358" s="6"/>
      <c r="C358" s="6"/>
      <c r="D358" s="6"/>
      <c r="E358" s="6"/>
      <c r="F358" s="6"/>
      <c r="G358" s="228"/>
    </row>
    <row r="359" spans="1:7" s="8" customFormat="1" x14ac:dyDescent="0.2">
      <c r="A359" s="6"/>
      <c r="B359" s="6"/>
      <c r="C359" s="6"/>
      <c r="D359" s="6"/>
      <c r="E359" s="6"/>
      <c r="F359" s="6"/>
      <c r="G359" s="228"/>
    </row>
    <row r="360" spans="1:7" s="8" customFormat="1" x14ac:dyDescent="0.2">
      <c r="A360" s="6"/>
      <c r="B360" s="6"/>
      <c r="C360" s="6"/>
      <c r="D360" s="6"/>
      <c r="E360" s="6"/>
      <c r="F360" s="6"/>
      <c r="G360" s="228"/>
    </row>
    <row r="361" spans="1:7" s="8" customFormat="1" x14ac:dyDescent="0.2">
      <c r="A361" s="6"/>
      <c r="B361" s="6"/>
      <c r="C361" s="6"/>
      <c r="D361" s="6"/>
      <c r="E361" s="6"/>
      <c r="F361" s="6"/>
      <c r="G361" s="228"/>
    </row>
    <row r="362" spans="1:7" s="8" customFormat="1" x14ac:dyDescent="0.2">
      <c r="A362" s="6"/>
      <c r="B362" s="6"/>
      <c r="C362" s="6"/>
      <c r="D362" s="6"/>
      <c r="E362" s="6"/>
      <c r="F362" s="6"/>
      <c r="G362" s="228"/>
    </row>
    <row r="363" spans="1:7" s="8" customFormat="1" x14ac:dyDescent="0.2">
      <c r="A363" s="6"/>
      <c r="B363" s="6"/>
      <c r="C363" s="6"/>
      <c r="D363" s="6"/>
      <c r="E363" s="6"/>
      <c r="F363" s="6"/>
      <c r="G363" s="228"/>
    </row>
    <row r="364" spans="1:7" s="8" customFormat="1" x14ac:dyDescent="0.2">
      <c r="A364" s="6"/>
      <c r="B364" s="6"/>
      <c r="C364" s="6"/>
      <c r="D364" s="6"/>
      <c r="E364" s="6"/>
      <c r="F364" s="6"/>
      <c r="G364" s="228"/>
    </row>
    <row r="365" spans="1:7" s="8" customFormat="1" x14ac:dyDescent="0.2">
      <c r="A365" s="6"/>
      <c r="B365" s="6"/>
      <c r="C365" s="6"/>
      <c r="D365" s="6"/>
      <c r="E365" s="6"/>
      <c r="F365" s="6"/>
      <c r="G365" s="228"/>
    </row>
    <row r="366" spans="1:7" s="8" customFormat="1" x14ac:dyDescent="0.2">
      <c r="A366" s="6"/>
      <c r="B366" s="6"/>
      <c r="C366" s="6"/>
      <c r="D366" s="6"/>
      <c r="E366" s="6"/>
      <c r="F366" s="6"/>
      <c r="G366" s="228"/>
    </row>
    <row r="367" spans="1:7" s="8" customFormat="1" x14ac:dyDescent="0.2">
      <c r="A367" s="6"/>
      <c r="B367" s="6"/>
      <c r="C367" s="6"/>
      <c r="D367" s="6"/>
      <c r="E367" s="6"/>
      <c r="F367" s="6"/>
      <c r="G367" s="228"/>
    </row>
    <row r="368" spans="1:7" s="8" customFormat="1" x14ac:dyDescent="0.2">
      <c r="A368" s="6"/>
      <c r="B368" s="6"/>
      <c r="C368" s="6"/>
      <c r="D368" s="6"/>
      <c r="E368" s="6"/>
      <c r="F368" s="6"/>
      <c r="G368" s="228"/>
    </row>
    <row r="369" spans="1:7" s="8" customFormat="1" x14ac:dyDescent="0.2">
      <c r="A369" s="6"/>
      <c r="B369" s="6"/>
      <c r="C369" s="6"/>
      <c r="D369" s="6"/>
      <c r="E369" s="6"/>
      <c r="F369" s="6"/>
      <c r="G369" s="228"/>
    </row>
    <row r="370" spans="1:7" s="8" customFormat="1" x14ac:dyDescent="0.2">
      <c r="A370" s="6"/>
      <c r="B370" s="6"/>
      <c r="C370" s="6"/>
      <c r="D370" s="6"/>
      <c r="E370" s="6"/>
      <c r="F370" s="6"/>
      <c r="G370" s="228"/>
    </row>
    <row r="371" spans="1:7" s="8" customFormat="1" x14ac:dyDescent="0.2">
      <c r="A371" s="6"/>
      <c r="B371" s="6"/>
      <c r="C371" s="6"/>
      <c r="D371" s="6"/>
      <c r="E371" s="6"/>
      <c r="F371" s="6"/>
      <c r="G371" s="228"/>
    </row>
    <row r="372" spans="1:7" s="8" customFormat="1" x14ac:dyDescent="0.2">
      <c r="A372" s="6"/>
      <c r="B372" s="6"/>
      <c r="C372" s="6"/>
      <c r="D372" s="6"/>
      <c r="E372" s="6"/>
      <c r="F372" s="6"/>
      <c r="G372" s="228"/>
    </row>
    <row r="373" spans="1:7" s="8" customFormat="1" x14ac:dyDescent="0.2">
      <c r="A373" s="6"/>
      <c r="B373" s="6"/>
      <c r="C373" s="6"/>
      <c r="D373" s="6"/>
      <c r="E373" s="6"/>
      <c r="F373" s="6"/>
      <c r="G373" s="228"/>
    </row>
    <row r="374" spans="1:7" s="8" customFormat="1" x14ac:dyDescent="0.2">
      <c r="A374" s="6"/>
      <c r="B374" s="6"/>
      <c r="C374" s="6"/>
      <c r="D374" s="6"/>
      <c r="E374" s="6"/>
      <c r="F374" s="6"/>
      <c r="G374" s="228"/>
    </row>
    <row r="375" spans="1:7" s="8" customFormat="1" x14ac:dyDescent="0.2">
      <c r="A375" s="6"/>
      <c r="B375" s="6"/>
      <c r="C375" s="6"/>
      <c r="D375" s="6"/>
      <c r="E375" s="6"/>
      <c r="F375" s="6"/>
      <c r="G375" s="228"/>
    </row>
    <row r="376" spans="1:7" s="8" customFormat="1" x14ac:dyDescent="0.2">
      <c r="A376" s="6"/>
      <c r="B376" s="6"/>
      <c r="C376" s="6"/>
      <c r="D376" s="6"/>
      <c r="E376" s="6"/>
      <c r="F376" s="6"/>
      <c r="G376" s="228"/>
    </row>
  </sheetData>
  <mergeCells count="297">
    <mergeCell ref="E274:F274"/>
    <mergeCell ref="E275:F275"/>
    <mergeCell ref="E14:F14"/>
    <mergeCell ref="E268:F268"/>
    <mergeCell ref="E269:F269"/>
    <mergeCell ref="E270:F270"/>
    <mergeCell ref="E271:F271"/>
    <mergeCell ref="E272:F272"/>
    <mergeCell ref="E273:F273"/>
    <mergeCell ref="E262:F262"/>
    <mergeCell ref="E263:F263"/>
    <mergeCell ref="E264:F264"/>
    <mergeCell ref="E265:F265"/>
    <mergeCell ref="E266:F266"/>
    <mergeCell ref="E267:F267"/>
    <mergeCell ref="E256:F256"/>
    <mergeCell ref="E257:F257"/>
    <mergeCell ref="E258:F258"/>
    <mergeCell ref="E259:F259"/>
    <mergeCell ref="E260:F260"/>
    <mergeCell ref="E261:F261"/>
    <mergeCell ref="E250:F250"/>
    <mergeCell ref="E251:F251"/>
    <mergeCell ref="E252:F252"/>
    <mergeCell ref="E253:F253"/>
    <mergeCell ref="E254:F254"/>
    <mergeCell ref="E255:F255"/>
    <mergeCell ref="E244:F244"/>
    <mergeCell ref="E245:F245"/>
    <mergeCell ref="E246:F246"/>
    <mergeCell ref="E247:F247"/>
    <mergeCell ref="E248:F248"/>
    <mergeCell ref="E249:F249"/>
    <mergeCell ref="E238:F238"/>
    <mergeCell ref="E239:F239"/>
    <mergeCell ref="E240:F240"/>
    <mergeCell ref="E241:F241"/>
    <mergeCell ref="E242:F242"/>
    <mergeCell ref="E243:F243"/>
    <mergeCell ref="E232:F232"/>
    <mergeCell ref="E233:F233"/>
    <mergeCell ref="E234:F234"/>
    <mergeCell ref="E235:F235"/>
    <mergeCell ref="E236:F236"/>
    <mergeCell ref="E237:F237"/>
    <mergeCell ref="E226:F226"/>
    <mergeCell ref="E227:F227"/>
    <mergeCell ref="E228:F228"/>
    <mergeCell ref="E229:F229"/>
    <mergeCell ref="E230:F230"/>
    <mergeCell ref="E231:F231"/>
    <mergeCell ref="E220:F220"/>
    <mergeCell ref="E221:F221"/>
    <mergeCell ref="E222:F222"/>
    <mergeCell ref="E223:F223"/>
    <mergeCell ref="E224:F224"/>
    <mergeCell ref="E225:F225"/>
    <mergeCell ref="E214:F214"/>
    <mergeCell ref="E215:F215"/>
    <mergeCell ref="E216:F216"/>
    <mergeCell ref="E217:F217"/>
    <mergeCell ref="E218:F218"/>
    <mergeCell ref="E219:F219"/>
    <mergeCell ref="E208:F208"/>
    <mergeCell ref="E209:F209"/>
    <mergeCell ref="E210:F210"/>
    <mergeCell ref="E211:F211"/>
    <mergeCell ref="E212:F212"/>
    <mergeCell ref="E213:F213"/>
    <mergeCell ref="E202:F202"/>
    <mergeCell ref="E203:F203"/>
    <mergeCell ref="E204:F204"/>
    <mergeCell ref="E205:F205"/>
    <mergeCell ref="E206:F206"/>
    <mergeCell ref="E207:F207"/>
    <mergeCell ref="E196:F196"/>
    <mergeCell ref="E197:F197"/>
    <mergeCell ref="E198:F198"/>
    <mergeCell ref="E199:F199"/>
    <mergeCell ref="E200:F200"/>
    <mergeCell ref="E201:F201"/>
    <mergeCell ref="E190:F190"/>
    <mergeCell ref="E191:F191"/>
    <mergeCell ref="E192:F192"/>
    <mergeCell ref="E193:F193"/>
    <mergeCell ref="E194:F194"/>
    <mergeCell ref="E195:F195"/>
    <mergeCell ref="E184:F184"/>
    <mergeCell ref="E185:F185"/>
    <mergeCell ref="E186:F186"/>
    <mergeCell ref="E187:F187"/>
    <mergeCell ref="E188:F188"/>
    <mergeCell ref="E189:F189"/>
    <mergeCell ref="E178:F178"/>
    <mergeCell ref="E179:F179"/>
    <mergeCell ref="E180:F180"/>
    <mergeCell ref="E181:F181"/>
    <mergeCell ref="E182:F182"/>
    <mergeCell ref="E183:F183"/>
    <mergeCell ref="E172:F172"/>
    <mergeCell ref="E173:F173"/>
    <mergeCell ref="E174:F174"/>
    <mergeCell ref="E175:F175"/>
    <mergeCell ref="E176:F176"/>
    <mergeCell ref="E177:F177"/>
    <mergeCell ref="E166:F166"/>
    <mergeCell ref="E167:F167"/>
    <mergeCell ref="E168:F168"/>
    <mergeCell ref="E169:F169"/>
    <mergeCell ref="E170:F170"/>
    <mergeCell ref="E171:F171"/>
    <mergeCell ref="E160:F160"/>
    <mergeCell ref="E161:F161"/>
    <mergeCell ref="E162:F162"/>
    <mergeCell ref="E163:F163"/>
    <mergeCell ref="E164:F164"/>
    <mergeCell ref="E165:F165"/>
    <mergeCell ref="E154:F154"/>
    <mergeCell ref="E155:F155"/>
    <mergeCell ref="E156:F156"/>
    <mergeCell ref="E157:F157"/>
    <mergeCell ref="E158:F158"/>
    <mergeCell ref="E159:F159"/>
    <mergeCell ref="E148:F148"/>
    <mergeCell ref="E149:F149"/>
    <mergeCell ref="E150:F150"/>
    <mergeCell ref="E151:F151"/>
    <mergeCell ref="E152:F152"/>
    <mergeCell ref="E153:F153"/>
    <mergeCell ref="E142:F142"/>
    <mergeCell ref="E143:F143"/>
    <mergeCell ref="E144:F144"/>
    <mergeCell ref="E145:F145"/>
    <mergeCell ref="E146:F146"/>
    <mergeCell ref="E147:F147"/>
    <mergeCell ref="E136:F136"/>
    <mergeCell ref="E137:F137"/>
    <mergeCell ref="E138:F138"/>
    <mergeCell ref="E139:F139"/>
    <mergeCell ref="E140:F140"/>
    <mergeCell ref="E141:F141"/>
    <mergeCell ref="E130:F130"/>
    <mergeCell ref="E131:F131"/>
    <mergeCell ref="E132:F132"/>
    <mergeCell ref="E133:F133"/>
    <mergeCell ref="E134:F134"/>
    <mergeCell ref="E135:F135"/>
    <mergeCell ref="E124:F124"/>
    <mergeCell ref="E125:F125"/>
    <mergeCell ref="E126:F126"/>
    <mergeCell ref="E127:F127"/>
    <mergeCell ref="E128:F128"/>
    <mergeCell ref="E129:F129"/>
    <mergeCell ref="E118:F118"/>
    <mergeCell ref="E119:F119"/>
    <mergeCell ref="E120:F120"/>
    <mergeCell ref="E121:F121"/>
    <mergeCell ref="E122:F122"/>
    <mergeCell ref="E123:F123"/>
    <mergeCell ref="E112:F112"/>
    <mergeCell ref="E113:F113"/>
    <mergeCell ref="E114:F114"/>
    <mergeCell ref="E115:F115"/>
    <mergeCell ref="E116:F116"/>
    <mergeCell ref="E117:F117"/>
    <mergeCell ref="E106:F106"/>
    <mergeCell ref="E107:F107"/>
    <mergeCell ref="E108:F108"/>
    <mergeCell ref="E109:F109"/>
    <mergeCell ref="E110:F110"/>
    <mergeCell ref="E111:F111"/>
    <mergeCell ref="E100:F100"/>
    <mergeCell ref="E101:F101"/>
    <mergeCell ref="E102:F102"/>
    <mergeCell ref="E103:F103"/>
    <mergeCell ref="E104:F104"/>
    <mergeCell ref="E105:F105"/>
    <mergeCell ref="E94:F94"/>
    <mergeCell ref="E95:F95"/>
    <mergeCell ref="E96:F96"/>
    <mergeCell ref="E97:F97"/>
    <mergeCell ref="E98:F98"/>
    <mergeCell ref="E99:F99"/>
    <mergeCell ref="E88:F88"/>
    <mergeCell ref="E89:F89"/>
    <mergeCell ref="E90:F90"/>
    <mergeCell ref="E91:F91"/>
    <mergeCell ref="E92:F92"/>
    <mergeCell ref="E93:F93"/>
    <mergeCell ref="E82:F82"/>
    <mergeCell ref="E83:F83"/>
    <mergeCell ref="E84:F84"/>
    <mergeCell ref="E85:F85"/>
    <mergeCell ref="E86:F86"/>
    <mergeCell ref="E87:F87"/>
    <mergeCell ref="E76:F76"/>
    <mergeCell ref="E77:F77"/>
    <mergeCell ref="E78:F78"/>
    <mergeCell ref="E79:F79"/>
    <mergeCell ref="E80:F80"/>
    <mergeCell ref="E81:F81"/>
    <mergeCell ref="E70:F70"/>
    <mergeCell ref="E71:F71"/>
    <mergeCell ref="E72:F72"/>
    <mergeCell ref="E73:F73"/>
    <mergeCell ref="E74:F74"/>
    <mergeCell ref="E75:F75"/>
    <mergeCell ref="E64:F64"/>
    <mergeCell ref="E65:F65"/>
    <mergeCell ref="E66:F66"/>
    <mergeCell ref="E67:F67"/>
    <mergeCell ref="E68:F68"/>
    <mergeCell ref="E69:F69"/>
    <mergeCell ref="E58:F58"/>
    <mergeCell ref="E59:F59"/>
    <mergeCell ref="E60:F60"/>
    <mergeCell ref="E61:F61"/>
    <mergeCell ref="E62:F62"/>
    <mergeCell ref="E63:F63"/>
    <mergeCell ref="E52:F52"/>
    <mergeCell ref="E53:F53"/>
    <mergeCell ref="E54:F54"/>
    <mergeCell ref="E55:F55"/>
    <mergeCell ref="E56:F56"/>
    <mergeCell ref="E57:F57"/>
    <mergeCell ref="B47:D47"/>
    <mergeCell ref="E47:F47"/>
    <mergeCell ref="E48:F48"/>
    <mergeCell ref="E49:F49"/>
    <mergeCell ref="E50:F50"/>
    <mergeCell ref="E51:F51"/>
    <mergeCell ref="B44:D44"/>
    <mergeCell ref="E44:F44"/>
    <mergeCell ref="B45:D45"/>
    <mergeCell ref="E45:F45"/>
    <mergeCell ref="B46:D46"/>
    <mergeCell ref="E46:F46"/>
    <mergeCell ref="B41:D41"/>
    <mergeCell ref="E41:F41"/>
    <mergeCell ref="B42:D42"/>
    <mergeCell ref="E42:F42"/>
    <mergeCell ref="B43:D43"/>
    <mergeCell ref="E43:F43"/>
    <mergeCell ref="B38:D38"/>
    <mergeCell ref="E38:F38"/>
    <mergeCell ref="B39:D39"/>
    <mergeCell ref="E39:F39"/>
    <mergeCell ref="B40:D40"/>
    <mergeCell ref="E40:F40"/>
    <mergeCell ref="B35:D35"/>
    <mergeCell ref="E35:F35"/>
    <mergeCell ref="B36:D36"/>
    <mergeCell ref="E36:F36"/>
    <mergeCell ref="B37:D37"/>
    <mergeCell ref="E37:F37"/>
    <mergeCell ref="B32:D32"/>
    <mergeCell ref="E32:F32"/>
    <mergeCell ref="B33:D33"/>
    <mergeCell ref="E33:F33"/>
    <mergeCell ref="B34:D34"/>
    <mergeCell ref="E34:F34"/>
    <mergeCell ref="B29:D29"/>
    <mergeCell ref="E29:F29"/>
    <mergeCell ref="B30:D30"/>
    <mergeCell ref="E30:F30"/>
    <mergeCell ref="B31:D31"/>
    <mergeCell ref="E31:F31"/>
    <mergeCell ref="B27:D27"/>
    <mergeCell ref="E27:F27"/>
    <mergeCell ref="B28:D28"/>
    <mergeCell ref="E28:F28"/>
    <mergeCell ref="B23:D23"/>
    <mergeCell ref="E23:F23"/>
    <mergeCell ref="B24:D24"/>
    <mergeCell ref="E24:F24"/>
    <mergeCell ref="B26:G26"/>
    <mergeCell ref="E18:F18"/>
    <mergeCell ref="E19:F19"/>
    <mergeCell ref="B20:D20"/>
    <mergeCell ref="E20:F20"/>
    <mergeCell ref="E21:F21"/>
    <mergeCell ref="B22:D22"/>
    <mergeCell ref="E22:F22"/>
    <mergeCell ref="E12:F12"/>
    <mergeCell ref="E13:F13"/>
    <mergeCell ref="B14:D14"/>
    <mergeCell ref="E15:F15"/>
    <mergeCell ref="E16:F16"/>
    <mergeCell ref="E17:F17"/>
    <mergeCell ref="B4:D4"/>
    <mergeCell ref="E5:F5"/>
    <mergeCell ref="E6:F6"/>
    <mergeCell ref="E9:F9"/>
    <mergeCell ref="E10:F10"/>
    <mergeCell ref="E11:F11"/>
    <mergeCell ref="E7:F7"/>
    <mergeCell ref="E8:F8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 enableFormatConditionsCalculation="0"/>
  <dimension ref="A1:S422"/>
  <sheetViews>
    <sheetView showGridLines="0" view="pageBreakPreview" topLeftCell="A40" workbookViewId="0">
      <selection activeCell="B81" sqref="B81:E83"/>
    </sheetView>
  </sheetViews>
  <sheetFormatPr baseColWidth="10" defaultColWidth="9.6640625" defaultRowHeight="15" x14ac:dyDescent="0.2"/>
  <cols>
    <col min="1" max="1" width="4.33203125" style="6" customWidth="1"/>
    <col min="2" max="2" width="6.6640625" style="6" customWidth="1"/>
    <col min="3" max="3" width="11.83203125" style="6" customWidth="1"/>
    <col min="4" max="4" width="56.33203125" style="6" customWidth="1"/>
    <col min="5" max="5" width="15" style="6" customWidth="1"/>
    <col min="6" max="6" width="0.83203125" style="6" customWidth="1"/>
    <col min="7" max="7" width="1.5" style="7" customWidth="1"/>
    <col min="8" max="8" width="9.6640625" style="6" customWidth="1"/>
    <col min="9" max="9" width="14" style="8" customWidth="1"/>
    <col min="10" max="10" width="11.6640625" style="6" customWidth="1"/>
    <col min="11" max="11" width="11.5" style="6" customWidth="1"/>
    <col min="12" max="12" width="4.5" style="6" customWidth="1"/>
    <col min="13" max="13" width="33.1640625" style="6" hidden="1" customWidth="1"/>
    <col min="14" max="14" width="10.33203125" style="6" customWidth="1"/>
    <col min="15" max="15" width="9.6640625" style="6" customWidth="1"/>
    <col min="16" max="16384" width="9.6640625" style="6"/>
  </cols>
  <sheetData>
    <row r="1" spans="1:19" x14ac:dyDescent="0.2">
      <c r="B1" s="28"/>
      <c r="C1" s="28"/>
      <c r="D1" s="28"/>
      <c r="E1" s="29"/>
      <c r="F1" s="297"/>
      <c r="G1" s="297"/>
      <c r="H1" s="297"/>
      <c r="I1" s="30"/>
    </row>
    <row r="2" spans="1:19" x14ac:dyDescent="0.2">
      <c r="B2" s="28"/>
      <c r="C2" s="31"/>
      <c r="D2" s="97"/>
      <c r="E2" s="29"/>
      <c r="F2" s="297"/>
      <c r="G2" s="297"/>
      <c r="H2" s="297"/>
      <c r="I2" s="30"/>
    </row>
    <row r="3" spans="1:19" ht="6.75" customHeight="1" x14ac:dyDescent="0.2"/>
    <row r="4" spans="1:19" ht="5.25" customHeight="1" x14ac:dyDescent="0.2">
      <c r="A4" s="19"/>
      <c r="B4" s="98"/>
      <c r="C4" s="98"/>
      <c r="D4" s="98"/>
      <c r="E4" s="98"/>
      <c r="F4" s="98"/>
      <c r="G4" s="98"/>
      <c r="H4" s="98"/>
      <c r="I4" s="47"/>
    </row>
    <row r="5" spans="1:19" x14ac:dyDescent="0.2">
      <c r="A5" s="19"/>
      <c r="B5" s="19"/>
      <c r="C5" s="248" t="s">
        <v>117</v>
      </c>
      <c r="D5" s="248"/>
      <c r="E5" s="101" t="s">
        <v>52</v>
      </c>
      <c r="F5" s="20"/>
      <c r="G5" s="20"/>
      <c r="H5" s="101" t="s">
        <v>0</v>
      </c>
      <c r="I5" s="101" t="s">
        <v>4</v>
      </c>
    </row>
    <row r="6" spans="1:19" x14ac:dyDescent="0.2">
      <c r="B6" s="54" t="s">
        <v>77</v>
      </c>
      <c r="C6" s="54"/>
      <c r="D6" s="54"/>
      <c r="E6" s="260">
        <v>1590000</v>
      </c>
      <c r="F6" s="260"/>
      <c r="G6" s="261">
        <v>1</v>
      </c>
      <c r="H6" s="261"/>
      <c r="I6" s="53">
        <f>G6*E6</f>
        <v>1590000</v>
      </c>
      <c r="K6" s="18"/>
      <c r="L6" s="18"/>
      <c r="M6" s="15"/>
      <c r="N6" s="32"/>
      <c r="O6" s="32"/>
      <c r="P6" s="32"/>
      <c r="Q6" s="32"/>
      <c r="R6" s="32"/>
      <c r="S6" s="32"/>
    </row>
    <row r="7" spans="1:19" x14ac:dyDescent="0.2">
      <c r="B7" s="54" t="s">
        <v>127</v>
      </c>
      <c r="C7" s="54"/>
      <c r="D7" s="54"/>
      <c r="E7" s="260">
        <v>1680000</v>
      </c>
      <c r="F7" s="260"/>
      <c r="G7" s="261">
        <v>1</v>
      </c>
      <c r="H7" s="261"/>
      <c r="I7" s="53">
        <f>G7*E7</f>
        <v>1680000</v>
      </c>
      <c r="K7" s="18"/>
      <c r="L7" s="18"/>
      <c r="M7" s="15"/>
      <c r="N7" s="32"/>
      <c r="O7" s="32"/>
      <c r="P7" s="32"/>
      <c r="Q7" s="32"/>
      <c r="R7" s="32"/>
      <c r="S7" s="32"/>
    </row>
    <row r="8" spans="1:19" ht="27.75" customHeight="1" x14ac:dyDescent="0.2">
      <c r="B8" s="296" t="s">
        <v>83</v>
      </c>
      <c r="C8" s="296"/>
      <c r="D8" s="296"/>
      <c r="E8" s="255">
        <f>240000+90000+250000+150000</f>
        <v>730000</v>
      </c>
      <c r="F8" s="255"/>
      <c r="G8" s="256">
        <v>1</v>
      </c>
      <c r="H8" s="256"/>
      <c r="I8" s="40">
        <f>+G8*E8</f>
        <v>730000</v>
      </c>
      <c r="K8" s="18"/>
      <c r="L8" s="18"/>
      <c r="M8" s="15"/>
      <c r="N8" s="32"/>
      <c r="O8" s="32"/>
      <c r="P8" s="32"/>
      <c r="Q8" s="32"/>
      <c r="R8" s="32"/>
      <c r="S8" s="32"/>
    </row>
    <row r="9" spans="1:19" ht="27.75" customHeight="1" x14ac:dyDescent="0.2">
      <c r="B9" s="296" t="s">
        <v>89</v>
      </c>
      <c r="C9" s="296"/>
      <c r="D9" s="296"/>
      <c r="E9" s="255">
        <v>855000</v>
      </c>
      <c r="F9" s="255"/>
      <c r="G9" s="96"/>
      <c r="H9" s="96"/>
      <c r="I9" s="40"/>
      <c r="K9" s="18"/>
      <c r="L9" s="18"/>
      <c r="M9" s="15"/>
      <c r="N9" s="32"/>
      <c r="O9" s="32"/>
      <c r="P9" s="32"/>
      <c r="Q9" s="32"/>
      <c r="R9" s="32"/>
      <c r="S9" s="32"/>
    </row>
    <row r="10" spans="1:19" ht="15.75" customHeight="1" x14ac:dyDescent="0.2">
      <c r="B10" s="296" t="s">
        <v>103</v>
      </c>
      <c r="C10" s="296"/>
      <c r="D10" s="296"/>
      <c r="E10" s="255">
        <v>150000</v>
      </c>
      <c r="F10" s="255"/>
      <c r="G10" s="256">
        <v>2</v>
      </c>
      <c r="H10" s="256"/>
      <c r="I10" s="40">
        <f>+G10*E10</f>
        <v>300000</v>
      </c>
      <c r="K10" s="18"/>
      <c r="L10" s="18"/>
      <c r="M10" s="15"/>
      <c r="N10" s="32"/>
      <c r="O10" s="32"/>
      <c r="P10" s="32"/>
      <c r="Q10" s="32"/>
      <c r="R10" s="32"/>
      <c r="S10" s="32"/>
    </row>
    <row r="11" spans="1:19" x14ac:dyDescent="0.2">
      <c r="B11" s="26" t="s">
        <v>118</v>
      </c>
      <c r="C11" s="63"/>
      <c r="D11" s="63"/>
      <c r="E11" s="255">
        <v>50000</v>
      </c>
      <c r="F11" s="255"/>
      <c r="G11" s="96"/>
      <c r="H11" s="96"/>
      <c r="I11" s="40"/>
      <c r="K11" s="18"/>
      <c r="L11" s="18"/>
      <c r="M11" s="15"/>
      <c r="N11" s="32"/>
      <c r="O11" s="32"/>
      <c r="P11" s="32"/>
      <c r="Q11" s="32"/>
      <c r="R11" s="32"/>
      <c r="S11" s="32"/>
    </row>
    <row r="12" spans="1:19" ht="30" customHeight="1" x14ac:dyDescent="0.2">
      <c r="B12" s="258" t="s">
        <v>119</v>
      </c>
      <c r="C12" s="258"/>
      <c r="D12" s="258"/>
      <c r="E12" s="255">
        <v>65000</v>
      </c>
      <c r="F12" s="255"/>
      <c r="G12" s="96"/>
      <c r="H12" s="96"/>
      <c r="I12" s="40"/>
      <c r="K12" s="18"/>
      <c r="L12" s="18"/>
      <c r="M12" s="15"/>
      <c r="N12" s="32"/>
      <c r="O12" s="32"/>
      <c r="P12" s="32"/>
      <c r="Q12" s="32"/>
      <c r="R12" s="32"/>
      <c r="S12" s="32"/>
    </row>
    <row r="13" spans="1:19" ht="30" customHeight="1" x14ac:dyDescent="0.2">
      <c r="B13" s="258" t="s">
        <v>81</v>
      </c>
      <c r="C13" s="258"/>
      <c r="D13" s="258"/>
      <c r="E13" s="255">
        <v>95000</v>
      </c>
      <c r="F13" s="255"/>
      <c r="G13" s="96"/>
      <c r="H13" s="96"/>
      <c r="I13" s="40"/>
      <c r="K13" s="18"/>
      <c r="L13" s="18"/>
      <c r="M13" s="15"/>
      <c r="N13" s="32"/>
      <c r="O13" s="32"/>
      <c r="P13" s="32"/>
      <c r="Q13" s="32"/>
      <c r="R13" s="32"/>
      <c r="S13" s="32"/>
    </row>
    <row r="14" spans="1:19" x14ac:dyDescent="0.2">
      <c r="A14" s="21"/>
      <c r="B14" s="59" t="s">
        <v>128</v>
      </c>
      <c r="C14" s="59"/>
      <c r="E14" s="255">
        <v>550000</v>
      </c>
      <c r="F14" s="255"/>
      <c r="G14" s="261"/>
      <c r="H14" s="261"/>
      <c r="I14" s="53"/>
    </row>
    <row r="15" spans="1:19" x14ac:dyDescent="0.2">
      <c r="A15" s="21"/>
      <c r="B15" s="59" t="s">
        <v>129</v>
      </c>
      <c r="C15" s="59"/>
      <c r="E15" s="255">
        <v>380000</v>
      </c>
      <c r="F15" s="255"/>
      <c r="G15" s="261"/>
      <c r="H15" s="261"/>
      <c r="I15" s="53"/>
    </row>
    <row r="16" spans="1:19" ht="32.25" customHeight="1" x14ac:dyDescent="0.2">
      <c r="A16" s="21"/>
      <c r="B16" s="247" t="s">
        <v>130</v>
      </c>
      <c r="C16" s="247"/>
      <c r="D16" s="247"/>
      <c r="E16" s="255">
        <v>1920000</v>
      </c>
      <c r="F16" s="255"/>
      <c r="G16" s="261"/>
      <c r="H16" s="261"/>
      <c r="I16" s="53"/>
    </row>
    <row r="17" spans="1:9" ht="32.25" customHeight="1" x14ac:dyDescent="0.2">
      <c r="A17" s="21"/>
      <c r="B17" s="247" t="s">
        <v>131</v>
      </c>
      <c r="C17" s="247"/>
      <c r="D17" s="247"/>
      <c r="E17" s="260">
        <v>2480000</v>
      </c>
      <c r="F17" s="260"/>
      <c r="G17" s="261"/>
      <c r="H17" s="261"/>
      <c r="I17" s="53"/>
    </row>
    <row r="18" spans="1:9" ht="32.25" customHeight="1" x14ac:dyDescent="0.2">
      <c r="A18" s="21"/>
      <c r="B18" s="247" t="s">
        <v>132</v>
      </c>
      <c r="C18" s="247"/>
      <c r="D18" s="247"/>
      <c r="E18" s="260">
        <v>3990000</v>
      </c>
      <c r="F18" s="260">
        <v>3800000</v>
      </c>
      <c r="G18" s="261"/>
      <c r="H18" s="261"/>
      <c r="I18" s="53"/>
    </row>
    <row r="19" spans="1:9" ht="32.25" customHeight="1" x14ac:dyDescent="0.2">
      <c r="A19" s="21"/>
      <c r="B19" s="247" t="s">
        <v>133</v>
      </c>
      <c r="C19" s="247"/>
      <c r="D19" s="247"/>
      <c r="E19" s="255">
        <v>5280000</v>
      </c>
      <c r="F19" s="255"/>
      <c r="G19" s="261"/>
      <c r="H19" s="261"/>
      <c r="I19" s="53">
        <v>800000</v>
      </c>
    </row>
    <row r="20" spans="1:9" ht="32.25" customHeight="1" x14ac:dyDescent="0.2">
      <c r="A20" s="21"/>
      <c r="B20" s="247" t="s">
        <v>134</v>
      </c>
      <c r="C20" s="247"/>
      <c r="D20" s="247"/>
      <c r="E20" s="255">
        <v>8000000</v>
      </c>
      <c r="F20" s="255"/>
      <c r="G20" s="99"/>
      <c r="H20" s="99"/>
      <c r="I20" s="53"/>
    </row>
    <row r="21" spans="1:9" x14ac:dyDescent="0.2">
      <c r="A21" s="21"/>
      <c r="B21" s="59" t="s">
        <v>120</v>
      </c>
      <c r="C21" s="59"/>
      <c r="E21" s="260">
        <v>65000</v>
      </c>
      <c r="F21" s="260">
        <v>65000</v>
      </c>
      <c r="G21" s="261"/>
      <c r="H21" s="261">
        <v>9</v>
      </c>
      <c r="I21" s="53"/>
    </row>
    <row r="22" spans="1:9" x14ac:dyDescent="0.2">
      <c r="A22" s="21"/>
      <c r="B22" s="59" t="s">
        <v>135</v>
      </c>
      <c r="C22" s="59"/>
      <c r="E22" s="260">
        <v>1500000</v>
      </c>
      <c r="F22" s="260">
        <v>65000</v>
      </c>
      <c r="G22" s="99"/>
      <c r="H22" s="99"/>
      <c r="I22" s="53"/>
    </row>
    <row r="23" spans="1:9" x14ac:dyDescent="0.2">
      <c r="A23" s="21"/>
      <c r="B23" s="59" t="s">
        <v>84</v>
      </c>
      <c r="C23" s="59"/>
      <c r="E23" s="260">
        <v>1500000</v>
      </c>
      <c r="F23" s="260">
        <v>65000</v>
      </c>
      <c r="G23" s="99"/>
      <c r="H23" s="99"/>
      <c r="I23" s="53"/>
    </row>
    <row r="24" spans="1:9" x14ac:dyDescent="0.2">
      <c r="A24" s="21"/>
      <c r="B24" s="59" t="s">
        <v>136</v>
      </c>
      <c r="C24" s="59"/>
      <c r="E24" s="260">
        <v>1500000</v>
      </c>
      <c r="F24" s="260">
        <v>65000</v>
      </c>
      <c r="G24" s="99"/>
      <c r="H24" s="99"/>
      <c r="I24" s="53"/>
    </row>
    <row r="25" spans="1:9" x14ac:dyDescent="0.2">
      <c r="A25" s="21"/>
      <c r="B25" s="59" t="s">
        <v>85</v>
      </c>
      <c r="C25" s="59"/>
      <c r="E25" s="260">
        <v>1500000</v>
      </c>
      <c r="F25" s="260">
        <v>65000</v>
      </c>
      <c r="G25" s="99"/>
      <c r="H25" s="99"/>
      <c r="I25" s="53"/>
    </row>
    <row r="26" spans="1:9" ht="35.25" customHeight="1" x14ac:dyDescent="0.2">
      <c r="A26" s="21"/>
      <c r="B26" s="247" t="s">
        <v>110</v>
      </c>
      <c r="C26" s="247"/>
      <c r="D26" s="247"/>
      <c r="E26" s="260">
        <v>1300000</v>
      </c>
      <c r="F26" s="260">
        <v>160000</v>
      </c>
      <c r="G26" s="99"/>
      <c r="H26" s="99"/>
      <c r="I26" s="53"/>
    </row>
    <row r="27" spans="1:9" ht="32.25" customHeight="1" x14ac:dyDescent="0.2">
      <c r="A27" s="21"/>
      <c r="B27" s="247" t="s">
        <v>137</v>
      </c>
      <c r="C27" s="247"/>
      <c r="D27" s="247"/>
      <c r="E27" s="260">
        <v>1800000</v>
      </c>
      <c r="F27" s="260">
        <v>65000</v>
      </c>
      <c r="G27" s="99"/>
      <c r="H27" s="99"/>
      <c r="I27" s="53"/>
    </row>
    <row r="28" spans="1:9" x14ac:dyDescent="0.2">
      <c r="A28" s="21"/>
      <c r="B28" s="59" t="s">
        <v>86</v>
      </c>
      <c r="C28" s="59"/>
      <c r="E28" s="260">
        <v>550000</v>
      </c>
      <c r="F28" s="260">
        <v>65000</v>
      </c>
      <c r="G28" s="99"/>
      <c r="H28" s="99"/>
      <c r="I28" s="53"/>
    </row>
    <row r="29" spans="1:9" x14ac:dyDescent="0.2">
      <c r="A29" s="21"/>
      <c r="B29" s="59" t="s">
        <v>138</v>
      </c>
      <c r="C29" s="59"/>
      <c r="E29" s="260">
        <v>500000</v>
      </c>
      <c r="F29" s="260">
        <v>65000</v>
      </c>
      <c r="G29" s="99"/>
      <c r="H29" s="99"/>
      <c r="I29" s="53"/>
    </row>
    <row r="30" spans="1:9" x14ac:dyDescent="0.2">
      <c r="A30" s="21"/>
      <c r="B30" s="59" t="s">
        <v>139</v>
      </c>
      <c r="C30" s="59"/>
      <c r="E30" s="260">
        <v>380000</v>
      </c>
      <c r="F30" s="260">
        <v>65000</v>
      </c>
      <c r="G30" s="99"/>
      <c r="H30" s="99"/>
      <c r="I30" s="53"/>
    </row>
    <row r="31" spans="1:9" x14ac:dyDescent="0.2">
      <c r="A31" s="21"/>
      <c r="B31" s="59" t="s">
        <v>140</v>
      </c>
      <c r="C31" s="59"/>
      <c r="E31" s="260">
        <v>520000</v>
      </c>
      <c r="F31" s="260">
        <v>65000</v>
      </c>
      <c r="G31" s="99"/>
      <c r="H31" s="99"/>
      <c r="I31" s="53"/>
    </row>
    <row r="32" spans="1:9" x14ac:dyDescent="0.2">
      <c r="A32" s="21"/>
      <c r="B32" s="59" t="s">
        <v>141</v>
      </c>
      <c r="C32" s="59"/>
      <c r="E32" s="260">
        <v>1300000</v>
      </c>
      <c r="F32" s="260">
        <v>65000</v>
      </c>
      <c r="G32" s="99"/>
      <c r="H32" s="99"/>
      <c r="I32" s="53"/>
    </row>
    <row r="33" spans="1:9" x14ac:dyDescent="0.2">
      <c r="A33" s="21"/>
      <c r="B33" s="59" t="s">
        <v>142</v>
      </c>
      <c r="C33" s="59"/>
      <c r="E33" s="260">
        <v>1700000</v>
      </c>
      <c r="F33" s="260">
        <v>65000</v>
      </c>
      <c r="G33" s="99"/>
      <c r="H33" s="99"/>
      <c r="I33" s="53"/>
    </row>
    <row r="34" spans="1:9" x14ac:dyDescent="0.2">
      <c r="A34" s="21"/>
      <c r="B34" s="59" t="s">
        <v>143</v>
      </c>
      <c r="C34" s="59"/>
      <c r="E34" s="260">
        <v>520000</v>
      </c>
      <c r="F34" s="260">
        <v>65000</v>
      </c>
      <c r="G34" s="99"/>
      <c r="H34" s="99"/>
      <c r="I34" s="53"/>
    </row>
    <row r="35" spans="1:9" x14ac:dyDescent="0.2">
      <c r="A35" s="21"/>
      <c r="B35" s="59" t="s">
        <v>144</v>
      </c>
      <c r="C35" s="59"/>
      <c r="E35" s="260">
        <v>720000</v>
      </c>
      <c r="F35" s="260">
        <v>65000</v>
      </c>
      <c r="G35" s="99"/>
      <c r="H35" s="99"/>
      <c r="I35" s="53"/>
    </row>
    <row r="36" spans="1:9" x14ac:dyDescent="0.2">
      <c r="A36" s="21"/>
      <c r="B36" s="59" t="s">
        <v>121</v>
      </c>
      <c r="C36" s="59"/>
      <c r="E36" s="260">
        <v>16000</v>
      </c>
      <c r="F36" s="260">
        <v>16000</v>
      </c>
      <c r="G36" s="261"/>
      <c r="H36" s="261"/>
      <c r="I36" s="53"/>
    </row>
    <row r="37" spans="1:9" x14ac:dyDescent="0.2">
      <c r="A37" s="21"/>
      <c r="B37" s="59" t="s">
        <v>122</v>
      </c>
      <c r="C37" s="59"/>
      <c r="D37" s="59"/>
      <c r="E37" s="260">
        <v>180000</v>
      </c>
      <c r="F37" s="260">
        <v>160000</v>
      </c>
      <c r="G37" s="261"/>
      <c r="H37" s="261"/>
      <c r="I37" s="53" t="str">
        <f>IF($H37&gt;0,E37*H37,"")</f>
        <v/>
      </c>
    </row>
    <row r="38" spans="1:9" x14ac:dyDescent="0.2">
      <c r="A38" s="21"/>
      <c r="B38" s="60" t="s">
        <v>123</v>
      </c>
      <c r="C38" s="59"/>
      <c r="D38" s="59"/>
      <c r="E38" s="32">
        <v>5500</v>
      </c>
      <c r="F38" s="32">
        <v>160000</v>
      </c>
      <c r="G38" s="32"/>
      <c r="H38" s="103"/>
      <c r="I38" s="22" t="str">
        <f>IF($H38&gt;0,E38*H38,"")</f>
        <v/>
      </c>
    </row>
    <row r="39" spans="1:9" ht="15" customHeight="1" x14ac:dyDescent="0.2">
      <c r="A39" s="21"/>
      <c r="B39" s="247" t="s">
        <v>124</v>
      </c>
      <c r="C39" s="247"/>
      <c r="D39" s="247"/>
      <c r="E39" s="260">
        <v>1800000</v>
      </c>
      <c r="F39" s="260">
        <v>160000</v>
      </c>
      <c r="G39" s="261"/>
      <c r="H39" s="261"/>
      <c r="I39" s="53"/>
    </row>
    <row r="40" spans="1:9" ht="15" customHeight="1" x14ac:dyDescent="0.2">
      <c r="A40" s="21"/>
      <c r="B40" s="247" t="s">
        <v>125</v>
      </c>
      <c r="C40" s="247"/>
      <c r="D40" s="247"/>
      <c r="E40" s="260">
        <v>1500000</v>
      </c>
      <c r="F40" s="260">
        <v>160000</v>
      </c>
      <c r="G40" s="261"/>
      <c r="H40" s="261"/>
      <c r="I40" s="53"/>
    </row>
    <row r="41" spans="1:9" ht="15" customHeight="1" x14ac:dyDescent="0.2">
      <c r="A41" s="21"/>
      <c r="B41" s="54" t="s">
        <v>145</v>
      </c>
      <c r="C41" s="54"/>
      <c r="D41" s="54"/>
      <c r="E41" s="260">
        <v>1000000</v>
      </c>
      <c r="F41" s="260"/>
      <c r="G41" s="99"/>
      <c r="H41" s="99"/>
      <c r="I41" s="53"/>
    </row>
    <row r="42" spans="1:9" ht="15" customHeight="1" x14ac:dyDescent="0.2">
      <c r="A42" s="21"/>
      <c r="B42" s="26" t="s">
        <v>146</v>
      </c>
      <c r="C42" s="63"/>
      <c r="D42" s="63"/>
      <c r="E42" s="255">
        <v>200000</v>
      </c>
      <c r="F42" s="255"/>
      <c r="G42" s="99"/>
      <c r="H42" s="99"/>
      <c r="I42" s="53"/>
    </row>
    <row r="43" spans="1:9" ht="15" customHeight="1" x14ac:dyDescent="0.2">
      <c r="A43" s="21"/>
      <c r="B43" s="26" t="s">
        <v>104</v>
      </c>
      <c r="C43" s="63"/>
      <c r="D43" s="63"/>
      <c r="E43" s="255">
        <v>140000</v>
      </c>
      <c r="F43" s="255"/>
      <c r="G43" s="99"/>
      <c r="H43" s="99"/>
      <c r="I43" s="53"/>
    </row>
    <row r="44" spans="1:9" ht="15" customHeight="1" x14ac:dyDescent="0.2">
      <c r="A44" s="21"/>
      <c r="B44" s="59" t="s">
        <v>147</v>
      </c>
      <c r="C44" s="59"/>
      <c r="E44" s="255">
        <v>190000</v>
      </c>
      <c r="F44" s="255">
        <v>65000</v>
      </c>
      <c r="G44" s="99"/>
      <c r="H44" s="99"/>
      <c r="I44" s="53"/>
    </row>
    <row r="45" spans="1:9" ht="15" customHeight="1" x14ac:dyDescent="0.2">
      <c r="A45" s="21"/>
      <c r="B45" s="59" t="s">
        <v>105</v>
      </c>
      <c r="C45" s="59"/>
      <c r="E45" s="255">
        <v>160000</v>
      </c>
      <c r="F45" s="255">
        <v>65000</v>
      </c>
      <c r="G45" s="99"/>
      <c r="H45" s="99"/>
      <c r="I45" s="53"/>
    </row>
    <row r="46" spans="1:9" ht="15" customHeight="1" x14ac:dyDescent="0.2">
      <c r="A46" s="21"/>
      <c r="B46" s="59" t="s">
        <v>148</v>
      </c>
      <c r="C46" s="59"/>
      <c r="D46" s="59"/>
      <c r="E46" s="255">
        <v>150000</v>
      </c>
      <c r="F46" s="255"/>
      <c r="G46" s="99"/>
      <c r="H46" s="99"/>
      <c r="I46" s="53"/>
    </row>
    <row r="47" spans="1:9" ht="15" customHeight="1" x14ac:dyDescent="0.2">
      <c r="A47" s="21"/>
      <c r="B47" s="59" t="s">
        <v>149</v>
      </c>
      <c r="C47" s="102"/>
      <c r="D47" s="102"/>
      <c r="E47" s="255">
        <v>150000</v>
      </c>
      <c r="F47" s="255"/>
      <c r="G47" s="99"/>
      <c r="H47" s="99"/>
      <c r="I47" s="53"/>
    </row>
    <row r="48" spans="1:9" ht="15" customHeight="1" x14ac:dyDescent="0.2">
      <c r="A48" s="21"/>
      <c r="B48" s="59" t="s">
        <v>106</v>
      </c>
      <c r="C48" s="102"/>
      <c r="D48" s="102"/>
      <c r="E48" s="255">
        <v>1500</v>
      </c>
      <c r="F48" s="255">
        <v>65000</v>
      </c>
      <c r="G48" s="99"/>
      <c r="H48" s="99"/>
      <c r="I48" s="53"/>
    </row>
    <row r="49" spans="1:10" ht="15" customHeight="1" x14ac:dyDescent="0.2">
      <c r="A49" s="21"/>
      <c r="B49" s="59" t="s">
        <v>107</v>
      </c>
      <c r="C49" s="102"/>
      <c r="D49" s="102"/>
      <c r="E49" s="255">
        <v>150000</v>
      </c>
      <c r="F49" s="255">
        <v>65000</v>
      </c>
      <c r="G49" s="99"/>
      <c r="H49" s="99"/>
      <c r="I49" s="53"/>
    </row>
    <row r="50" spans="1:10" ht="15" customHeight="1" x14ac:dyDescent="0.2">
      <c r="A50" s="21"/>
      <c r="B50" s="70" t="s">
        <v>108</v>
      </c>
      <c r="C50" s="71"/>
      <c r="D50" s="71"/>
      <c r="E50" s="255">
        <v>8000</v>
      </c>
      <c r="F50" s="255"/>
      <c r="G50" s="99"/>
      <c r="H50" s="99"/>
      <c r="I50" s="53"/>
    </row>
    <row r="51" spans="1:10" ht="15" customHeight="1" x14ac:dyDescent="0.2">
      <c r="A51" s="21"/>
      <c r="B51" s="72" t="s">
        <v>109</v>
      </c>
      <c r="C51" s="102"/>
      <c r="D51" s="102"/>
      <c r="E51" s="255">
        <v>150000</v>
      </c>
      <c r="F51" s="255"/>
      <c r="G51" s="99"/>
      <c r="H51" s="99"/>
      <c r="I51" s="53"/>
    </row>
    <row r="52" spans="1:10" ht="15" customHeight="1" x14ac:dyDescent="0.2">
      <c r="A52" s="21"/>
      <c r="B52" s="59"/>
      <c r="C52" s="58"/>
      <c r="D52" s="58"/>
      <c r="E52" s="255"/>
      <c r="F52" s="255"/>
      <c r="G52" s="256"/>
      <c r="H52" s="256"/>
      <c r="I52" s="40"/>
    </row>
    <row r="53" spans="1:10" ht="15" customHeight="1" x14ac:dyDescent="0.2">
      <c r="A53" s="21"/>
      <c r="B53" s="104"/>
      <c r="C53" s="104"/>
      <c r="D53" s="104"/>
      <c r="E53" s="100"/>
      <c r="F53" s="100"/>
      <c r="G53" s="99"/>
      <c r="H53" s="99"/>
      <c r="I53" s="53"/>
    </row>
    <row r="54" spans="1:10" ht="15" customHeight="1" x14ac:dyDescent="0.2">
      <c r="A54" s="21"/>
      <c r="B54" s="104"/>
      <c r="C54" s="104"/>
      <c r="D54" s="104"/>
      <c r="E54" s="100"/>
      <c r="F54" s="100"/>
      <c r="G54" s="99"/>
      <c r="H54" s="99"/>
      <c r="I54" s="53"/>
    </row>
    <row r="55" spans="1:10" ht="16" thickBot="1" x14ac:dyDescent="0.25">
      <c r="A55" s="21"/>
      <c r="B55" s="257" t="s">
        <v>72</v>
      </c>
      <c r="C55" s="257"/>
      <c r="D55" s="257"/>
      <c r="E55" s="257"/>
      <c r="F55" s="257"/>
      <c r="G55" s="257"/>
      <c r="H55" s="61"/>
      <c r="I55" s="62">
        <f>+SUM(I6:I38)</f>
        <v>5100000</v>
      </c>
    </row>
    <row r="56" spans="1:10" ht="17" thickTop="1" thickBot="1" x14ac:dyDescent="0.25">
      <c r="A56" s="21"/>
      <c r="B56" s="257" t="s">
        <v>126</v>
      </c>
      <c r="C56" s="257"/>
      <c r="D56" s="257"/>
      <c r="E56" s="257"/>
      <c r="F56" s="257"/>
      <c r="G56" s="257"/>
      <c r="H56" s="61"/>
      <c r="I56" s="62" t="e">
        <f>+I55+#REF!</f>
        <v>#REF!</v>
      </c>
    </row>
    <row r="57" spans="1:10" ht="16" thickTop="1" x14ac:dyDescent="0.2">
      <c r="A57" s="21"/>
      <c r="B57" s="247"/>
      <c r="C57" s="247"/>
      <c r="D57" s="247"/>
      <c r="E57" s="260"/>
      <c r="F57" s="260"/>
      <c r="G57" s="261"/>
      <c r="H57" s="261"/>
      <c r="I57" s="53"/>
    </row>
    <row r="58" spans="1:10" x14ac:dyDescent="0.2">
      <c r="A58"/>
      <c r="B58" s="294" t="s">
        <v>189</v>
      </c>
      <c r="C58" s="294"/>
      <c r="D58" s="111"/>
      <c r="E58" s="110"/>
      <c r="F58" s="110"/>
      <c r="G58" s="110"/>
      <c r="H58" s="110"/>
      <c r="I58" s="110"/>
      <c r="J58" s="110"/>
    </row>
    <row r="59" spans="1:10" x14ac:dyDescent="0.2">
      <c r="A59"/>
      <c r="B59" s="112" t="s">
        <v>190</v>
      </c>
      <c r="C59" s="113"/>
      <c r="D59" s="112"/>
      <c r="E59" s="113" t="s">
        <v>191</v>
      </c>
      <c r="F59" s="112" t="s">
        <v>50</v>
      </c>
      <c r="G59" s="110"/>
      <c r="H59" s="110"/>
      <c r="I59" s="110"/>
      <c r="J59" s="110"/>
    </row>
    <row r="60" spans="1:10" x14ac:dyDescent="0.2">
      <c r="A60">
        <v>1</v>
      </c>
      <c r="B60" s="114" t="s">
        <v>71</v>
      </c>
      <c r="C60" s="115"/>
      <c r="D60" s="116"/>
      <c r="E60" s="115">
        <v>22000</v>
      </c>
      <c r="F60" s="116">
        <v>1</v>
      </c>
      <c r="G60" s="110" t="s">
        <v>269</v>
      </c>
      <c r="H60" s="110"/>
      <c r="I60" s="110"/>
      <c r="J60" s="110"/>
    </row>
    <row r="61" spans="1:10" x14ac:dyDescent="0.2">
      <c r="A61">
        <v>2</v>
      </c>
      <c r="B61" s="114" t="s">
        <v>192</v>
      </c>
      <c r="C61" s="115"/>
      <c r="D61" s="116"/>
      <c r="E61" s="115">
        <v>20000</v>
      </c>
      <c r="F61" s="116">
        <v>1</v>
      </c>
      <c r="G61" s="110" t="s">
        <v>269</v>
      </c>
      <c r="H61" s="110"/>
      <c r="I61" s="110"/>
      <c r="J61" s="110"/>
    </row>
    <row r="62" spans="1:10" x14ac:dyDescent="0.2">
      <c r="A62">
        <v>3</v>
      </c>
      <c r="B62" s="114" t="s">
        <v>258</v>
      </c>
      <c r="C62" s="115"/>
      <c r="D62" s="116"/>
      <c r="E62" s="115">
        <v>5800</v>
      </c>
      <c r="F62" s="116">
        <v>1</v>
      </c>
      <c r="G62" s="110" t="s">
        <v>269</v>
      </c>
      <c r="H62" s="110"/>
      <c r="I62" s="110"/>
      <c r="J62" s="110"/>
    </row>
    <row r="63" spans="1:10" x14ac:dyDescent="0.2">
      <c r="A63">
        <v>4</v>
      </c>
      <c r="B63" s="114" t="s">
        <v>193</v>
      </c>
      <c r="C63" s="115"/>
      <c r="D63" s="116"/>
      <c r="E63" s="115">
        <v>200000</v>
      </c>
      <c r="F63" s="116">
        <v>1</v>
      </c>
      <c r="G63" s="110" t="s">
        <v>269</v>
      </c>
      <c r="H63" s="110"/>
      <c r="I63" s="110"/>
      <c r="J63" s="110"/>
    </row>
    <row r="64" spans="1:10" x14ac:dyDescent="0.2">
      <c r="A64">
        <v>5</v>
      </c>
      <c r="B64" s="114" t="s">
        <v>194</v>
      </c>
      <c r="C64" s="115"/>
      <c r="D64" s="116"/>
      <c r="E64" s="115">
        <v>220000</v>
      </c>
      <c r="F64" s="116">
        <v>1</v>
      </c>
      <c r="G64" s="110" t="s">
        <v>259</v>
      </c>
      <c r="H64" s="110"/>
      <c r="I64" s="110"/>
      <c r="J64" s="110"/>
    </row>
    <row r="65" spans="1:10" x14ac:dyDescent="0.2">
      <c r="A65">
        <v>100</v>
      </c>
      <c r="B65" s="114" t="s">
        <v>195</v>
      </c>
      <c r="C65" s="115"/>
      <c r="D65" s="116"/>
      <c r="E65" s="115">
        <v>350000</v>
      </c>
      <c r="F65" s="116">
        <v>1</v>
      </c>
      <c r="G65" s="110" t="s">
        <v>260</v>
      </c>
      <c r="H65" s="110"/>
      <c r="I65" s="110"/>
      <c r="J65" s="110"/>
    </row>
    <row r="66" spans="1:10" x14ac:dyDescent="0.2">
      <c r="A66">
        <v>101</v>
      </c>
      <c r="B66" s="117" t="s">
        <v>196</v>
      </c>
      <c r="C66" s="115"/>
      <c r="D66" s="116"/>
      <c r="E66" s="115">
        <v>1590000</v>
      </c>
      <c r="F66" s="116">
        <v>1</v>
      </c>
      <c r="G66" s="110" t="s">
        <v>269</v>
      </c>
      <c r="H66" s="110"/>
      <c r="I66" s="110"/>
      <c r="J66" s="110"/>
    </row>
    <row r="67" spans="1:10" x14ac:dyDescent="0.2">
      <c r="A67">
        <v>102</v>
      </c>
      <c r="B67" s="117" t="s">
        <v>197</v>
      </c>
      <c r="C67" s="115"/>
      <c r="D67" s="116"/>
      <c r="E67" s="115">
        <v>1680000</v>
      </c>
      <c r="F67" s="116">
        <v>1</v>
      </c>
      <c r="G67" s="110" t="s">
        <v>269</v>
      </c>
      <c r="H67" s="110"/>
      <c r="I67" s="110"/>
      <c r="J67" s="110"/>
    </row>
    <row r="68" spans="1:10" x14ac:dyDescent="0.2">
      <c r="A68">
        <v>103</v>
      </c>
      <c r="B68" s="114" t="s">
        <v>198</v>
      </c>
      <c r="C68" s="118"/>
      <c r="D68" s="116"/>
      <c r="E68" s="118">
        <v>30000</v>
      </c>
      <c r="F68" s="116">
        <v>1</v>
      </c>
      <c r="G68" s="110" t="s">
        <v>260</v>
      </c>
      <c r="H68" s="110"/>
      <c r="I68" s="110"/>
      <c r="J68" s="110"/>
    </row>
    <row r="69" spans="1:10" x14ac:dyDescent="0.2">
      <c r="A69">
        <v>104</v>
      </c>
      <c r="B69" s="114" t="s">
        <v>199</v>
      </c>
      <c r="C69" s="118"/>
      <c r="D69" s="116"/>
      <c r="E69" s="118">
        <v>45000</v>
      </c>
      <c r="F69" s="116">
        <v>1</v>
      </c>
      <c r="G69" s="110" t="s">
        <v>260</v>
      </c>
      <c r="H69" s="110"/>
      <c r="I69" s="110"/>
      <c r="J69" s="110"/>
    </row>
    <row r="70" spans="1:10" x14ac:dyDescent="0.2">
      <c r="A70">
        <v>105</v>
      </c>
      <c r="B70" s="114" t="s">
        <v>200</v>
      </c>
      <c r="C70" s="118"/>
      <c r="D70" s="116"/>
      <c r="E70" s="118">
        <v>65000</v>
      </c>
      <c r="F70" s="116">
        <v>1</v>
      </c>
      <c r="G70" s="110" t="s">
        <v>260</v>
      </c>
      <c r="H70" s="110"/>
      <c r="I70" s="110"/>
      <c r="J70" s="110"/>
    </row>
    <row r="71" spans="1:10" x14ac:dyDescent="0.2">
      <c r="A71">
        <v>106</v>
      </c>
      <c r="B71" s="114" t="s">
        <v>201</v>
      </c>
      <c r="C71" s="118"/>
      <c r="D71" s="116"/>
      <c r="E71" s="118">
        <v>500000</v>
      </c>
      <c r="F71" s="116">
        <v>1</v>
      </c>
      <c r="G71" s="110" t="s">
        <v>260</v>
      </c>
      <c r="H71" s="110"/>
      <c r="I71" s="110"/>
      <c r="J71" s="110"/>
    </row>
    <row r="72" spans="1:10" x14ac:dyDescent="0.2">
      <c r="A72">
        <v>107</v>
      </c>
      <c r="B72" s="114" t="s">
        <v>202</v>
      </c>
      <c r="C72" s="118"/>
      <c r="D72" s="116"/>
      <c r="E72" s="118">
        <v>300000</v>
      </c>
      <c r="F72" s="116">
        <v>1</v>
      </c>
      <c r="G72" s="110" t="s">
        <v>260</v>
      </c>
      <c r="H72" s="110"/>
      <c r="I72" s="110"/>
      <c r="J72" s="110"/>
    </row>
    <row r="73" spans="1:10" x14ac:dyDescent="0.2">
      <c r="A73">
        <v>108</v>
      </c>
      <c r="B73" s="114" t="s">
        <v>203</v>
      </c>
      <c r="C73" s="118"/>
      <c r="D73" s="116"/>
      <c r="E73" s="118">
        <v>300000</v>
      </c>
      <c r="F73" s="116">
        <v>1</v>
      </c>
      <c r="G73" s="110" t="s">
        <v>260</v>
      </c>
      <c r="H73" s="110"/>
      <c r="I73" s="110"/>
      <c r="J73" s="110"/>
    </row>
    <row r="74" spans="1:10" x14ac:dyDescent="0.2">
      <c r="A74">
        <v>109</v>
      </c>
      <c r="B74" s="114" t="s">
        <v>204</v>
      </c>
      <c r="C74" s="118"/>
      <c r="D74" s="116"/>
      <c r="E74" s="118">
        <v>160000</v>
      </c>
      <c r="F74" s="116">
        <v>1</v>
      </c>
      <c r="G74" s="110" t="s">
        <v>260</v>
      </c>
      <c r="H74" s="110"/>
      <c r="I74" s="110"/>
      <c r="J74" s="110"/>
    </row>
    <row r="75" spans="1:10" x14ac:dyDescent="0.2">
      <c r="A75">
        <v>110</v>
      </c>
      <c r="B75" s="114" t="s">
        <v>205</v>
      </c>
      <c r="C75" s="118"/>
      <c r="D75" s="116"/>
      <c r="E75" s="118">
        <v>260000</v>
      </c>
      <c r="F75" s="116">
        <v>1</v>
      </c>
      <c r="G75" s="110" t="s">
        <v>260</v>
      </c>
      <c r="H75" s="110"/>
      <c r="I75" s="110"/>
      <c r="J75" s="110"/>
    </row>
    <row r="76" spans="1:10" x14ac:dyDescent="0.2">
      <c r="A76">
        <v>111</v>
      </c>
      <c r="B76" s="114" t="s">
        <v>206</v>
      </c>
      <c r="C76" s="118"/>
      <c r="D76" s="116"/>
      <c r="E76" s="118">
        <v>400000</v>
      </c>
      <c r="F76" s="116">
        <v>1</v>
      </c>
      <c r="G76" s="110" t="s">
        <v>260</v>
      </c>
      <c r="H76" s="110"/>
      <c r="I76" s="110"/>
      <c r="J76" s="110"/>
    </row>
    <row r="77" spans="1:10" x14ac:dyDescent="0.2">
      <c r="A77">
        <v>112</v>
      </c>
      <c r="B77" s="114" t="s">
        <v>207</v>
      </c>
      <c r="C77" s="118"/>
      <c r="D77" s="116"/>
      <c r="E77" s="118">
        <v>100000</v>
      </c>
      <c r="F77" s="116">
        <v>1</v>
      </c>
      <c r="G77" s="110" t="s">
        <v>260</v>
      </c>
      <c r="H77" s="110"/>
      <c r="I77" s="110"/>
      <c r="J77" s="110"/>
    </row>
    <row r="78" spans="1:10" x14ac:dyDescent="0.2">
      <c r="A78">
        <v>113</v>
      </c>
      <c r="B78" s="114" t="s">
        <v>208</v>
      </c>
      <c r="C78" s="118"/>
      <c r="D78" s="116"/>
      <c r="E78" s="118">
        <v>150000</v>
      </c>
      <c r="F78" s="116">
        <v>1</v>
      </c>
      <c r="G78" s="110" t="s">
        <v>269</v>
      </c>
      <c r="H78" s="110"/>
      <c r="I78" s="110"/>
      <c r="J78" s="110"/>
    </row>
    <row r="79" spans="1:10" x14ac:dyDescent="0.2">
      <c r="A79">
        <v>200</v>
      </c>
      <c r="B79" s="114" t="s">
        <v>209</v>
      </c>
      <c r="C79" s="115"/>
      <c r="D79" s="116"/>
      <c r="E79" s="115">
        <v>2700000</v>
      </c>
      <c r="F79" s="116">
        <v>1</v>
      </c>
      <c r="G79" s="110" t="s">
        <v>260</v>
      </c>
      <c r="H79" s="110"/>
      <c r="I79" s="110"/>
      <c r="J79" s="110"/>
    </row>
    <row r="80" spans="1:10" x14ac:dyDescent="0.2">
      <c r="A80">
        <v>201</v>
      </c>
      <c r="B80" s="114" t="s">
        <v>210</v>
      </c>
      <c r="C80" s="115"/>
      <c r="D80" s="116"/>
      <c r="E80" s="115">
        <v>2200000</v>
      </c>
      <c r="F80" s="116">
        <v>1</v>
      </c>
      <c r="G80" s="110" t="s">
        <v>260</v>
      </c>
      <c r="H80" s="110"/>
      <c r="I80" s="110"/>
      <c r="J80" s="110"/>
    </row>
    <row r="81" spans="1:19" ht="37.5" customHeight="1" x14ac:dyDescent="0.2">
      <c r="A81"/>
      <c r="B81" s="295" t="s">
        <v>286</v>
      </c>
      <c r="C81" s="295"/>
      <c r="D81" s="295"/>
      <c r="E81" s="115">
        <v>2700000</v>
      </c>
      <c r="F81" s="116"/>
      <c r="G81" s="110"/>
      <c r="H81" s="110"/>
      <c r="I81" s="110"/>
      <c r="J81" s="110"/>
    </row>
    <row r="82" spans="1:19" ht="36" customHeight="1" x14ac:dyDescent="0.2">
      <c r="A82"/>
      <c r="B82" s="295" t="s">
        <v>285</v>
      </c>
      <c r="C82" s="295"/>
      <c r="D82" s="295"/>
      <c r="E82" s="115">
        <v>2200000</v>
      </c>
      <c r="F82" s="116"/>
      <c r="G82" s="110"/>
      <c r="H82" s="110"/>
      <c r="I82" s="110"/>
      <c r="J82" s="110"/>
    </row>
    <row r="83" spans="1:19" ht="36" customHeight="1" x14ac:dyDescent="0.2">
      <c r="A83"/>
      <c r="B83" s="295" t="s">
        <v>287</v>
      </c>
      <c r="C83" s="295"/>
      <c r="D83" s="295"/>
      <c r="E83" s="115">
        <v>1600000</v>
      </c>
      <c r="F83" s="116"/>
      <c r="G83" s="110"/>
      <c r="H83" s="110"/>
      <c r="I83" s="110"/>
      <c r="J83" s="110"/>
    </row>
    <row r="84" spans="1:19" x14ac:dyDescent="0.2">
      <c r="A84"/>
      <c r="B84" s="114"/>
      <c r="C84" s="115"/>
      <c r="D84" s="116"/>
      <c r="E84" s="115"/>
      <c r="F84" s="116"/>
      <c r="G84" s="110"/>
      <c r="H84" s="110"/>
      <c r="I84" s="110"/>
      <c r="J84" s="110"/>
    </row>
    <row r="85" spans="1:19" x14ac:dyDescent="0.2">
      <c r="A85">
        <v>202</v>
      </c>
      <c r="B85" s="114" t="s">
        <v>211</v>
      </c>
      <c r="C85" s="115"/>
      <c r="D85" s="116"/>
      <c r="E85" s="115">
        <v>190000</v>
      </c>
      <c r="F85" s="116">
        <v>1</v>
      </c>
      <c r="G85" s="110" t="s">
        <v>269</v>
      </c>
      <c r="H85" s="110"/>
      <c r="I85" s="110"/>
      <c r="J85" s="110"/>
    </row>
    <row r="86" spans="1:19" x14ac:dyDescent="0.2">
      <c r="A86">
        <v>203</v>
      </c>
      <c r="B86" s="114" t="s">
        <v>212</v>
      </c>
      <c r="C86" s="115"/>
      <c r="D86" s="116"/>
      <c r="E86" s="115">
        <v>450000</v>
      </c>
      <c r="F86" s="116">
        <v>1</v>
      </c>
      <c r="G86" s="110" t="s">
        <v>269</v>
      </c>
      <c r="H86" s="110"/>
      <c r="I86" s="110"/>
      <c r="J86" s="110"/>
    </row>
    <row r="87" spans="1:19" x14ac:dyDescent="0.2">
      <c r="A87">
        <v>204</v>
      </c>
      <c r="B87" s="114" t="s">
        <v>213</v>
      </c>
      <c r="C87" s="115"/>
      <c r="D87" s="116"/>
      <c r="E87" s="115">
        <v>50000</v>
      </c>
      <c r="F87" s="116">
        <v>1</v>
      </c>
      <c r="G87" s="110" t="s">
        <v>261</v>
      </c>
      <c r="H87" s="110"/>
      <c r="I87" s="110"/>
      <c r="J87" s="110"/>
    </row>
    <row r="88" spans="1:19" x14ac:dyDescent="0.2">
      <c r="A88"/>
      <c r="B88" s="114" t="s">
        <v>262</v>
      </c>
      <c r="C88" s="115"/>
      <c r="D88" s="116"/>
      <c r="E88" s="115">
        <v>50000</v>
      </c>
      <c r="F88" s="116"/>
      <c r="G88" s="110"/>
      <c r="H88" s="110"/>
      <c r="I88" s="110"/>
      <c r="J88" s="110"/>
    </row>
    <row r="89" spans="1:19" x14ac:dyDescent="0.2">
      <c r="A89">
        <v>300</v>
      </c>
      <c r="B89" s="114" t="s">
        <v>214</v>
      </c>
      <c r="C89" s="115"/>
      <c r="D89" s="116"/>
      <c r="E89" s="115">
        <v>65000</v>
      </c>
      <c r="F89" s="116">
        <v>1</v>
      </c>
      <c r="G89" s="110" t="s">
        <v>269</v>
      </c>
      <c r="H89" s="110"/>
      <c r="I89" s="110"/>
      <c r="J89" s="110"/>
    </row>
    <row r="90" spans="1:19" x14ac:dyDescent="0.2">
      <c r="A90">
        <v>301</v>
      </c>
      <c r="B90" s="114" t="s">
        <v>215</v>
      </c>
      <c r="C90" s="115"/>
      <c r="D90" s="116"/>
      <c r="E90" s="115">
        <v>150000</v>
      </c>
      <c r="F90" s="116">
        <v>1</v>
      </c>
      <c r="G90" s="110" t="s">
        <v>269</v>
      </c>
      <c r="H90" s="110"/>
      <c r="I90" s="110"/>
      <c r="J90" s="110"/>
    </row>
    <row r="91" spans="1:19" x14ac:dyDescent="0.2">
      <c r="A91">
        <v>302</v>
      </c>
      <c r="B91" s="114" t="s">
        <v>216</v>
      </c>
      <c r="C91" s="115"/>
      <c r="D91" s="116"/>
      <c r="E91" s="115">
        <v>550000</v>
      </c>
      <c r="F91" s="116">
        <v>1</v>
      </c>
      <c r="G91" s="110" t="s">
        <v>269</v>
      </c>
      <c r="H91" s="110"/>
      <c r="I91" s="110"/>
      <c r="J91" s="110"/>
    </row>
    <row r="92" spans="1:19" x14ac:dyDescent="0.2">
      <c r="A92">
        <v>303</v>
      </c>
      <c r="B92" s="114" t="s">
        <v>179</v>
      </c>
      <c r="C92" s="115"/>
      <c r="D92" s="116"/>
      <c r="E92" s="115">
        <v>700000</v>
      </c>
      <c r="F92" s="116">
        <v>1</v>
      </c>
      <c r="G92" s="110" t="s">
        <v>269</v>
      </c>
      <c r="H92" s="110"/>
      <c r="I92" s="110"/>
      <c r="J92" s="110"/>
    </row>
    <row r="93" spans="1:19" s="25" customFormat="1" x14ac:dyDescent="0.2">
      <c r="A93">
        <v>304</v>
      </c>
      <c r="B93" s="114" t="s">
        <v>217</v>
      </c>
      <c r="C93" s="115"/>
      <c r="D93" s="116"/>
      <c r="E93" s="115">
        <v>15000000</v>
      </c>
      <c r="F93" s="116">
        <v>1</v>
      </c>
      <c r="G93" s="110" t="s">
        <v>260</v>
      </c>
      <c r="H93" s="110"/>
      <c r="I93" s="110"/>
      <c r="J93" s="110"/>
    </row>
    <row r="94" spans="1:19" x14ac:dyDescent="0.2">
      <c r="A94">
        <v>305</v>
      </c>
      <c r="B94" s="114" t="s">
        <v>218</v>
      </c>
      <c r="C94" s="115"/>
      <c r="D94" s="116"/>
      <c r="E94" s="115">
        <v>12000000</v>
      </c>
      <c r="F94" s="116">
        <v>1</v>
      </c>
      <c r="G94" s="110" t="s">
        <v>260</v>
      </c>
      <c r="H94" s="110"/>
      <c r="I94" s="110"/>
      <c r="J94" s="110"/>
    </row>
    <row r="95" spans="1:19" s="8" customFormat="1" x14ac:dyDescent="0.2">
      <c r="A95">
        <v>306</v>
      </c>
      <c r="B95" s="114" t="s">
        <v>219</v>
      </c>
      <c r="C95" s="115"/>
      <c r="D95" s="116"/>
      <c r="E95" s="115">
        <v>13000000</v>
      </c>
      <c r="F95" s="116">
        <v>1</v>
      </c>
      <c r="G95" s="110" t="s">
        <v>260</v>
      </c>
      <c r="H95" s="110"/>
      <c r="I95" s="110"/>
      <c r="J95" s="110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2">
      <c r="A96">
        <v>307</v>
      </c>
      <c r="B96" s="114" t="s">
        <v>220</v>
      </c>
      <c r="C96" s="115"/>
      <c r="D96" s="116"/>
      <c r="E96" s="115">
        <v>7000000</v>
      </c>
      <c r="F96" s="116">
        <v>1</v>
      </c>
      <c r="G96" s="110" t="s">
        <v>260</v>
      </c>
      <c r="H96" s="110"/>
      <c r="I96" s="110"/>
      <c r="J96" s="110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2">
      <c r="A97">
        <v>308</v>
      </c>
      <c r="B97" s="114" t="s">
        <v>221</v>
      </c>
      <c r="C97" s="115"/>
      <c r="D97" s="116"/>
      <c r="E97" s="115">
        <v>7000000</v>
      </c>
      <c r="F97" s="116">
        <v>1</v>
      </c>
      <c r="G97" s="110" t="s">
        <v>260</v>
      </c>
      <c r="H97" s="110"/>
      <c r="I97" s="110"/>
      <c r="J97" s="110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2">
      <c r="A98">
        <v>309</v>
      </c>
      <c r="B98" s="114" t="s">
        <v>222</v>
      </c>
      <c r="C98" s="115"/>
      <c r="D98" s="116"/>
      <c r="E98" s="115">
        <v>3990000</v>
      </c>
      <c r="F98" s="116">
        <v>1</v>
      </c>
      <c r="G98" s="110" t="s">
        <v>269</v>
      </c>
      <c r="H98" s="110"/>
      <c r="I98" s="110"/>
      <c r="J98" s="110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2">
      <c r="A99">
        <v>310</v>
      </c>
      <c r="B99" s="114" t="s">
        <v>223</v>
      </c>
      <c r="C99" s="115"/>
      <c r="D99" s="116"/>
      <c r="E99" s="115">
        <v>8000000</v>
      </c>
      <c r="F99" s="116">
        <v>1</v>
      </c>
      <c r="G99" s="110" t="s">
        <v>260</v>
      </c>
      <c r="H99" s="110"/>
      <c r="I99" s="110"/>
      <c r="J99" s="110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2">
      <c r="A100">
        <v>311</v>
      </c>
      <c r="B100" s="114" t="s">
        <v>224</v>
      </c>
      <c r="C100" s="115"/>
      <c r="D100" s="116"/>
      <c r="E100" s="115">
        <v>7200000</v>
      </c>
      <c r="F100" s="116">
        <v>1</v>
      </c>
      <c r="G100" s="110" t="s">
        <v>260</v>
      </c>
      <c r="H100" s="110"/>
      <c r="I100" s="110"/>
      <c r="J100" s="110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2">
      <c r="A101">
        <v>312</v>
      </c>
      <c r="B101" s="114" t="s">
        <v>225</v>
      </c>
      <c r="C101" s="115"/>
      <c r="D101" s="116"/>
      <c r="E101" s="115">
        <v>3600000</v>
      </c>
      <c r="F101" s="116">
        <v>1</v>
      </c>
      <c r="G101" s="110" t="s">
        <v>260</v>
      </c>
      <c r="H101" s="110"/>
      <c r="I101" s="110"/>
      <c r="J101" s="110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2">
      <c r="A102">
        <v>350</v>
      </c>
      <c r="B102" s="114" t="s">
        <v>226</v>
      </c>
      <c r="C102" s="115"/>
      <c r="D102" s="116"/>
      <c r="E102" s="115">
        <v>2000000</v>
      </c>
      <c r="F102" s="116">
        <v>1</v>
      </c>
      <c r="G102" s="110" t="s">
        <v>260</v>
      </c>
      <c r="H102" s="110"/>
      <c r="I102" s="110"/>
      <c r="J102" s="110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2">
      <c r="A103">
        <v>351</v>
      </c>
      <c r="B103" s="114" t="s">
        <v>227</v>
      </c>
      <c r="C103" s="115"/>
      <c r="D103" s="116"/>
      <c r="E103" s="115">
        <v>1200000</v>
      </c>
      <c r="F103" s="116">
        <v>1</v>
      </c>
      <c r="G103" s="110" t="s">
        <v>260</v>
      </c>
      <c r="H103" s="110"/>
      <c r="I103" s="110"/>
      <c r="J103" s="110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2">
      <c r="A104">
        <v>352</v>
      </c>
      <c r="B104" s="114" t="s">
        <v>228</v>
      </c>
      <c r="C104" s="115"/>
      <c r="D104" s="116"/>
      <c r="E104" s="115">
        <v>1200000</v>
      </c>
      <c r="F104" s="116">
        <v>1</v>
      </c>
      <c r="G104" s="110" t="s">
        <v>260</v>
      </c>
      <c r="H104" s="110"/>
      <c r="I104" s="110"/>
      <c r="J104" s="110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2">
      <c r="A105">
        <v>353</v>
      </c>
      <c r="B105" s="114" t="s">
        <v>229</v>
      </c>
      <c r="C105" s="115"/>
      <c r="D105" s="116"/>
      <c r="E105" s="115">
        <v>550000</v>
      </c>
      <c r="F105" s="116">
        <v>1</v>
      </c>
      <c r="G105" s="110" t="s">
        <v>260</v>
      </c>
      <c r="H105" s="110"/>
      <c r="I105" s="110"/>
      <c r="J105" s="110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2">
      <c r="A106">
        <v>354</v>
      </c>
      <c r="B106" s="114" t="s">
        <v>230</v>
      </c>
      <c r="C106" s="115"/>
      <c r="D106" s="116"/>
      <c r="E106" s="115">
        <v>500000</v>
      </c>
      <c r="F106" s="116">
        <v>1</v>
      </c>
      <c r="G106" s="110" t="s">
        <v>260</v>
      </c>
      <c r="H106" s="110"/>
      <c r="I106" s="110"/>
      <c r="J106" s="110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2">
      <c r="A107">
        <v>355</v>
      </c>
      <c r="B107" s="114" t="s">
        <v>231</v>
      </c>
      <c r="C107" s="115"/>
      <c r="D107" s="116"/>
      <c r="E107" s="115">
        <v>750000</v>
      </c>
      <c r="F107" s="116">
        <v>1</v>
      </c>
      <c r="G107" s="110" t="s">
        <v>269</v>
      </c>
      <c r="H107" s="110"/>
      <c r="I107" s="110"/>
      <c r="J107" s="110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2">
      <c r="A108">
        <v>400</v>
      </c>
      <c r="B108" s="114" t="s">
        <v>232</v>
      </c>
      <c r="C108" s="115"/>
      <c r="D108" s="116"/>
      <c r="E108" s="115">
        <v>220000</v>
      </c>
      <c r="F108" s="116">
        <v>1</v>
      </c>
      <c r="G108" s="110" t="s">
        <v>269</v>
      </c>
      <c r="H108" s="110"/>
      <c r="I108" s="110"/>
      <c r="J108" s="110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2">
      <c r="A109">
        <v>410</v>
      </c>
      <c r="B109" s="114" t="s">
        <v>233</v>
      </c>
      <c r="C109" s="118"/>
      <c r="D109" s="116"/>
      <c r="E109" s="118">
        <v>1300</v>
      </c>
      <c r="F109" s="116">
        <v>1</v>
      </c>
      <c r="G109" s="110" t="s">
        <v>260</v>
      </c>
      <c r="H109" s="110"/>
      <c r="I109" s="110"/>
      <c r="J109" s="110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2">
      <c r="A110">
        <v>411</v>
      </c>
      <c r="B110" s="114" t="s">
        <v>234</v>
      </c>
      <c r="C110" s="118"/>
      <c r="D110" s="116"/>
      <c r="E110" s="118">
        <v>1000</v>
      </c>
      <c r="F110" s="116">
        <v>1</v>
      </c>
      <c r="G110" s="110" t="s">
        <v>260</v>
      </c>
      <c r="H110" s="110"/>
      <c r="I110" s="110"/>
      <c r="J110" s="110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2">
      <c r="A111">
        <v>420</v>
      </c>
      <c r="B111" s="114" t="s">
        <v>235</v>
      </c>
      <c r="C111" s="115"/>
      <c r="D111" s="116"/>
      <c r="E111" s="115">
        <v>2500</v>
      </c>
      <c r="F111" s="116">
        <v>1</v>
      </c>
      <c r="G111" s="110" t="s">
        <v>260</v>
      </c>
      <c r="H111" s="110"/>
      <c r="I111" s="110"/>
      <c r="J111" s="110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2">
      <c r="A112">
        <v>421</v>
      </c>
      <c r="B112" s="114" t="s">
        <v>236</v>
      </c>
      <c r="C112" s="118"/>
      <c r="D112" s="116"/>
      <c r="E112" s="118">
        <v>2000</v>
      </c>
      <c r="F112" s="116">
        <v>1</v>
      </c>
      <c r="G112" s="110" t="s">
        <v>260</v>
      </c>
      <c r="H112" s="110"/>
      <c r="I112" s="110"/>
      <c r="J112" s="110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2">
      <c r="A113">
        <v>422</v>
      </c>
      <c r="B113" s="114" t="s">
        <v>237</v>
      </c>
      <c r="C113" s="118"/>
      <c r="D113" s="116"/>
      <c r="E113" s="118">
        <v>700</v>
      </c>
      <c r="F113" s="116">
        <v>1</v>
      </c>
      <c r="G113" s="110" t="s">
        <v>260</v>
      </c>
      <c r="H113" s="110"/>
      <c r="I113" s="110"/>
      <c r="J113" s="110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2">
      <c r="A114">
        <v>430</v>
      </c>
      <c r="B114" s="114" t="s">
        <v>238</v>
      </c>
      <c r="C114" s="118"/>
      <c r="D114" s="116"/>
      <c r="E114" s="118">
        <v>2500</v>
      </c>
      <c r="F114" s="116">
        <v>1</v>
      </c>
      <c r="G114" s="110" t="s">
        <v>260</v>
      </c>
      <c r="H114" s="110"/>
      <c r="I114" s="110"/>
      <c r="J114" s="110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2">
      <c r="A115">
        <v>431</v>
      </c>
      <c r="B115" s="114" t="s">
        <v>239</v>
      </c>
      <c r="C115" s="118"/>
      <c r="D115" s="116"/>
      <c r="E115" s="118">
        <v>1000</v>
      </c>
      <c r="F115" s="116">
        <v>1</v>
      </c>
      <c r="G115" s="110" t="s">
        <v>260</v>
      </c>
      <c r="H115" s="110"/>
      <c r="I115" s="110"/>
      <c r="J115" s="110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2">
      <c r="A116">
        <v>432</v>
      </c>
      <c r="B116" s="114" t="s">
        <v>240</v>
      </c>
      <c r="C116" s="118"/>
      <c r="D116" s="116"/>
      <c r="E116" s="118">
        <v>600</v>
      </c>
      <c r="F116" s="116">
        <v>1</v>
      </c>
      <c r="G116" s="110" t="s">
        <v>260</v>
      </c>
      <c r="H116" s="110"/>
      <c r="I116" s="110"/>
      <c r="J116" s="110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2">
      <c r="A117">
        <v>440</v>
      </c>
      <c r="B117" s="114" t="s">
        <v>241</v>
      </c>
      <c r="C117" s="118"/>
      <c r="D117" s="116"/>
      <c r="E117" s="118">
        <v>1500</v>
      </c>
      <c r="F117" s="116">
        <v>1</v>
      </c>
      <c r="G117" s="110" t="s">
        <v>269</v>
      </c>
      <c r="H117" s="110"/>
      <c r="I117" s="110"/>
      <c r="J117" s="110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2">
      <c r="A118">
        <v>441</v>
      </c>
      <c r="B118" s="114" t="s">
        <v>242</v>
      </c>
      <c r="C118" s="118"/>
      <c r="D118" s="116"/>
      <c r="E118" s="118">
        <v>1600</v>
      </c>
      <c r="F118" s="116">
        <v>1</v>
      </c>
      <c r="G118" s="110" t="s">
        <v>260</v>
      </c>
      <c r="H118" s="110"/>
      <c r="I118" s="110"/>
      <c r="J118" s="110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2">
      <c r="A119">
        <v>442</v>
      </c>
      <c r="B119" s="114" t="s">
        <v>243</v>
      </c>
      <c r="C119" s="118"/>
      <c r="D119" s="116"/>
      <c r="E119" s="118">
        <v>4000</v>
      </c>
      <c r="F119" s="116">
        <v>1</v>
      </c>
      <c r="G119" s="110" t="s">
        <v>260</v>
      </c>
      <c r="H119" s="110"/>
      <c r="I119" s="110"/>
      <c r="J119" s="110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2">
      <c r="A120">
        <v>450</v>
      </c>
      <c r="B120" s="114" t="s">
        <v>263</v>
      </c>
      <c r="C120" s="115"/>
      <c r="D120" s="116"/>
      <c r="E120" s="115">
        <v>7500</v>
      </c>
      <c r="F120" s="116">
        <v>1</v>
      </c>
      <c r="G120" s="110" t="s">
        <v>269</v>
      </c>
      <c r="H120" s="110"/>
      <c r="I120" s="110"/>
      <c r="J120" s="110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2">
      <c r="A121">
        <v>451</v>
      </c>
      <c r="B121" s="114" t="s">
        <v>244</v>
      </c>
      <c r="C121" s="115"/>
      <c r="D121" s="116"/>
      <c r="E121" s="115">
        <v>9000</v>
      </c>
      <c r="F121" s="116">
        <v>1</v>
      </c>
      <c r="G121" s="110" t="s">
        <v>269</v>
      </c>
      <c r="H121" s="110"/>
      <c r="I121" s="110"/>
      <c r="J121" s="110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2">
      <c r="A122">
        <v>460</v>
      </c>
      <c r="B122" s="114" t="s">
        <v>245</v>
      </c>
      <c r="C122" s="115"/>
      <c r="D122" s="116"/>
      <c r="E122" s="115">
        <v>13000</v>
      </c>
      <c r="F122" s="116">
        <v>1</v>
      </c>
      <c r="G122" s="110" t="s">
        <v>269</v>
      </c>
      <c r="H122" s="110"/>
      <c r="I122" s="110"/>
      <c r="J122" s="110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2">
      <c r="A123">
        <v>461</v>
      </c>
      <c r="B123" s="114" t="s">
        <v>246</v>
      </c>
      <c r="C123" s="115"/>
      <c r="D123" s="116"/>
      <c r="E123" s="115">
        <v>55000</v>
      </c>
      <c r="F123" s="116">
        <v>1</v>
      </c>
      <c r="G123" s="110" t="s">
        <v>269</v>
      </c>
      <c r="H123" s="110"/>
      <c r="I123" s="110"/>
      <c r="J123" s="110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2">
      <c r="A124">
        <v>462</v>
      </c>
      <c r="B124" s="114" t="s">
        <v>247</v>
      </c>
      <c r="C124" s="115"/>
      <c r="D124" s="116"/>
      <c r="E124" s="115">
        <v>90000</v>
      </c>
      <c r="F124" s="116">
        <v>1</v>
      </c>
      <c r="G124" s="110" t="s">
        <v>260</v>
      </c>
      <c r="H124" s="110"/>
      <c r="I124" s="110"/>
      <c r="J124" s="110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2">
      <c r="A125">
        <v>463</v>
      </c>
      <c r="B125" s="114" t="s">
        <v>248</v>
      </c>
      <c r="C125" s="115"/>
      <c r="D125" s="116"/>
      <c r="E125" s="115">
        <v>130000</v>
      </c>
      <c r="F125" s="116">
        <v>1</v>
      </c>
      <c r="G125" s="110"/>
      <c r="H125" s="110"/>
      <c r="I125" s="110"/>
      <c r="J125" s="110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2">
      <c r="A126">
        <v>464</v>
      </c>
      <c r="B126" s="114" t="s">
        <v>249</v>
      </c>
      <c r="C126" s="115"/>
      <c r="D126" s="116"/>
      <c r="E126" s="115">
        <v>85000</v>
      </c>
      <c r="F126" s="116">
        <v>1</v>
      </c>
      <c r="G126" s="110" t="s">
        <v>260</v>
      </c>
      <c r="H126" s="110"/>
      <c r="I126" s="110"/>
      <c r="J126" s="110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2">
      <c r="A127">
        <v>500</v>
      </c>
      <c r="B127" s="114" t="s">
        <v>250</v>
      </c>
      <c r="C127" s="115"/>
      <c r="D127" s="116"/>
      <c r="E127" s="115">
        <v>80000</v>
      </c>
      <c r="F127" s="116">
        <v>1</v>
      </c>
      <c r="G127" s="110" t="s">
        <v>260</v>
      </c>
      <c r="H127" s="110"/>
      <c r="I127" s="110"/>
      <c r="J127" s="110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2">
      <c r="A128">
        <v>501</v>
      </c>
      <c r="B128" s="114" t="s">
        <v>251</v>
      </c>
      <c r="C128" s="115"/>
      <c r="D128" s="116"/>
      <c r="E128" s="115">
        <v>150000</v>
      </c>
      <c r="F128" s="116">
        <v>1</v>
      </c>
      <c r="G128" s="110" t="s">
        <v>260</v>
      </c>
      <c r="H128" s="110"/>
      <c r="I128" s="110"/>
      <c r="J128" s="110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2">
      <c r="A129">
        <v>550</v>
      </c>
      <c r="B129" s="114" t="s">
        <v>252</v>
      </c>
      <c r="C129" s="115"/>
      <c r="D129" s="116"/>
      <c r="E129" s="115">
        <v>90000</v>
      </c>
      <c r="F129" s="116">
        <v>1</v>
      </c>
      <c r="G129" s="110" t="s">
        <v>260</v>
      </c>
      <c r="H129" s="110"/>
      <c r="I129" s="110"/>
      <c r="J129" s="110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2">
      <c r="A130">
        <v>600</v>
      </c>
      <c r="B130" s="114" t="s">
        <v>253</v>
      </c>
      <c r="C130" s="115"/>
      <c r="D130" s="116"/>
      <c r="E130" s="115">
        <v>185000</v>
      </c>
      <c r="F130" s="116">
        <v>1</v>
      </c>
      <c r="G130" s="110" t="s">
        <v>260</v>
      </c>
      <c r="H130" s="110"/>
      <c r="I130" s="110"/>
      <c r="J130" s="110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2">
      <c r="A131">
        <v>601</v>
      </c>
      <c r="B131" s="119" t="s">
        <v>254</v>
      </c>
      <c r="C131" s="118"/>
      <c r="D131" s="120"/>
      <c r="E131" s="118">
        <v>5800</v>
      </c>
      <c r="F131" s="120">
        <v>1</v>
      </c>
      <c r="G131" s="110" t="s">
        <v>269</v>
      </c>
      <c r="H131" s="110"/>
      <c r="I131" s="110"/>
      <c r="J131" s="110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2">
      <c r="A132">
        <v>602</v>
      </c>
      <c r="B132" s="119" t="s">
        <v>255</v>
      </c>
      <c r="C132" s="118"/>
      <c r="D132" s="120"/>
      <c r="E132" s="118">
        <v>9500</v>
      </c>
      <c r="F132" s="120">
        <v>1</v>
      </c>
      <c r="G132" s="110"/>
      <c r="H132" s="110"/>
      <c r="I132" s="110"/>
      <c r="J132" s="110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2">
      <c r="A133">
        <v>603</v>
      </c>
      <c r="B133" s="119" t="s">
        <v>256</v>
      </c>
      <c r="C133" s="118"/>
      <c r="D133" s="120"/>
      <c r="E133" s="118">
        <v>6500</v>
      </c>
      <c r="F133" s="120">
        <v>1</v>
      </c>
      <c r="G133" s="110" t="s">
        <v>269</v>
      </c>
      <c r="H133" s="110"/>
      <c r="I133" s="110"/>
      <c r="J133" s="110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2">
      <c r="A134">
        <v>604</v>
      </c>
      <c r="B134" s="119" t="s">
        <v>257</v>
      </c>
      <c r="C134" s="118"/>
      <c r="D134" s="120"/>
      <c r="E134" s="118">
        <v>4800000</v>
      </c>
      <c r="F134" s="120">
        <v>1</v>
      </c>
      <c r="G134" s="110"/>
      <c r="H134" s="110"/>
      <c r="I134" s="110"/>
      <c r="J134" s="110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2">
      <c r="A135" s="6"/>
      <c r="B135" s="110"/>
      <c r="C135" s="110"/>
      <c r="D135" s="110"/>
      <c r="E135" s="110"/>
      <c r="F135" s="110"/>
      <c r="G135" s="110"/>
      <c r="H135" s="110"/>
      <c r="I135" s="110"/>
      <c r="J135" s="110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2">
      <c r="A136" s="6"/>
      <c r="B136" s="110"/>
      <c r="C136" s="110"/>
      <c r="D136" s="110"/>
      <c r="E136" s="110"/>
      <c r="F136" s="110"/>
      <c r="G136" s="110"/>
      <c r="H136" s="110"/>
      <c r="I136" s="110"/>
      <c r="J136" s="110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2">
      <c r="A137" s="6"/>
      <c r="B137" s="59" t="s">
        <v>264</v>
      </c>
      <c r="C137" s="58"/>
      <c r="D137" s="58"/>
      <c r="E137" s="255">
        <v>49900</v>
      </c>
      <c r="F137" s="255"/>
      <c r="G137" s="256" t="e">
        <f>ROUNDUP(((G130*1)/8),0)</f>
        <v>#VALUE!</v>
      </c>
      <c r="H137" s="256"/>
      <c r="I137" s="40" t="e">
        <f>G137*E137</f>
        <v>#VALUE!</v>
      </c>
      <c r="J137" s="110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2">
      <c r="A138" s="6"/>
      <c r="B138" s="110"/>
      <c r="C138" s="110"/>
      <c r="D138" s="110"/>
      <c r="E138" s="110"/>
      <c r="F138" s="110"/>
      <c r="G138" s="110"/>
      <c r="H138" s="110"/>
      <c r="I138" s="110"/>
      <c r="J138" s="110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2">
      <c r="A139" s="6"/>
      <c r="B139" s="110"/>
      <c r="C139" s="110"/>
      <c r="D139" s="110"/>
      <c r="E139" s="110"/>
      <c r="F139" s="110"/>
      <c r="G139" s="110"/>
      <c r="H139" s="110"/>
      <c r="I139" s="110"/>
      <c r="J139" s="110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2">
      <c r="A140" s="6"/>
      <c r="B140" s="110"/>
      <c r="C140" s="110"/>
      <c r="D140" s="110"/>
      <c r="E140" s="110"/>
      <c r="F140" s="110"/>
      <c r="G140" s="110"/>
      <c r="H140" s="110"/>
      <c r="I140" s="110"/>
      <c r="J140" s="110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2">
      <c r="A141" s="6"/>
      <c r="B141" s="110"/>
      <c r="C141" s="110"/>
      <c r="D141" s="110"/>
      <c r="E141" s="110"/>
      <c r="F141" s="110"/>
      <c r="G141" s="110"/>
      <c r="H141" s="110"/>
      <c r="I141" s="110"/>
      <c r="J141" s="110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2">
      <c r="A142" s="6"/>
      <c r="B142" s="110"/>
      <c r="C142" s="110"/>
      <c r="D142" s="110"/>
      <c r="E142" s="110"/>
      <c r="F142" s="110"/>
      <c r="G142" s="110"/>
      <c r="H142" s="110"/>
      <c r="I142" s="110"/>
      <c r="J142" s="110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2">
      <c r="A143" s="6"/>
      <c r="B143" s="110"/>
      <c r="C143" s="110"/>
      <c r="D143" s="110"/>
      <c r="E143" s="110"/>
      <c r="F143" s="110"/>
      <c r="G143" s="110"/>
      <c r="H143" s="110"/>
      <c r="I143" s="110"/>
      <c r="J143" s="110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2">
      <c r="A144" s="6"/>
      <c r="B144" s="110"/>
      <c r="C144" s="110"/>
      <c r="D144" s="110"/>
      <c r="E144" s="110"/>
      <c r="F144" s="110"/>
      <c r="G144" s="110"/>
      <c r="H144" s="110"/>
      <c r="I144" s="110"/>
      <c r="J144" s="110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2">
      <c r="A145" s="6"/>
      <c r="B145" s="110"/>
      <c r="C145" s="110"/>
      <c r="D145" s="110"/>
      <c r="E145" s="110"/>
      <c r="F145" s="110"/>
      <c r="G145" s="110"/>
      <c r="H145" s="110"/>
      <c r="I145" s="110"/>
      <c r="J145" s="110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2">
      <c r="A146" s="6"/>
      <c r="B146" s="110"/>
      <c r="C146" s="110"/>
      <c r="D146" s="110"/>
      <c r="E146" s="110"/>
      <c r="F146" s="110"/>
      <c r="G146" s="110"/>
      <c r="H146" s="110"/>
      <c r="I146" s="110"/>
      <c r="J146" s="110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2">
      <c r="A147" s="6"/>
      <c r="B147" s="110"/>
      <c r="C147" s="110"/>
      <c r="D147" s="110"/>
      <c r="E147" s="110"/>
      <c r="F147" s="110"/>
      <c r="G147" s="110"/>
      <c r="H147" s="110"/>
      <c r="I147" s="110"/>
      <c r="J147" s="110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2">
      <c r="A148" s="6"/>
      <c r="B148" s="110"/>
      <c r="C148" s="110"/>
      <c r="D148" s="110"/>
      <c r="E148" s="110"/>
      <c r="F148" s="110"/>
      <c r="G148" s="110"/>
      <c r="H148" s="110"/>
      <c r="I148" s="110"/>
      <c r="J148" s="110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2">
      <c r="A149" s="6"/>
      <c r="B149" s="110"/>
      <c r="C149" s="110"/>
      <c r="D149" s="110"/>
      <c r="E149" s="110"/>
      <c r="F149" s="110"/>
      <c r="G149" s="110"/>
      <c r="H149" s="110"/>
      <c r="I149" s="110"/>
      <c r="J149" s="110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2">
      <c r="A150" s="6"/>
      <c r="B150" s="110"/>
      <c r="C150" s="110"/>
      <c r="D150" s="110"/>
      <c r="E150" s="110"/>
      <c r="F150" s="110"/>
      <c r="G150" s="110"/>
      <c r="H150" s="110"/>
      <c r="I150" s="110"/>
      <c r="J150" s="110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2">
      <c r="A151" s="6"/>
      <c r="B151" s="110"/>
      <c r="C151" s="110"/>
      <c r="D151" s="110"/>
      <c r="E151" s="110"/>
      <c r="F151" s="110"/>
      <c r="G151" s="110"/>
      <c r="H151" s="110"/>
      <c r="I151" s="110"/>
      <c r="J151" s="110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2">
      <c r="A152" s="6"/>
      <c r="B152" s="110"/>
      <c r="C152" s="110"/>
      <c r="D152" s="110"/>
      <c r="E152" s="110"/>
      <c r="F152" s="110"/>
      <c r="G152" s="110"/>
      <c r="H152" s="110"/>
      <c r="I152" s="110"/>
      <c r="J152" s="110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2">
      <c r="A153" s="6"/>
      <c r="B153" s="110"/>
      <c r="C153" s="110"/>
      <c r="D153" s="110"/>
      <c r="E153" s="110"/>
      <c r="F153" s="110"/>
      <c r="G153" s="110"/>
      <c r="H153" s="110"/>
      <c r="I153" s="110"/>
      <c r="J153" s="110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2">
      <c r="A154" s="6"/>
      <c r="B154" s="110"/>
      <c r="C154" s="110"/>
      <c r="D154" s="110"/>
      <c r="E154" s="110"/>
      <c r="F154" s="110"/>
      <c r="G154" s="110"/>
      <c r="H154" s="110"/>
      <c r="I154" s="110"/>
      <c r="J154" s="110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2">
      <c r="A155" s="6"/>
      <c r="B155" s="110"/>
      <c r="C155" s="110"/>
      <c r="D155" s="110"/>
      <c r="E155" s="110"/>
      <c r="F155" s="110"/>
      <c r="G155" s="110"/>
      <c r="H155" s="110"/>
      <c r="I155" s="110"/>
      <c r="J155" s="110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2">
      <c r="A156" s="6"/>
      <c r="B156" s="110"/>
      <c r="C156" s="110"/>
      <c r="D156" s="110"/>
      <c r="E156" s="110"/>
      <c r="F156" s="110"/>
      <c r="G156" s="110"/>
      <c r="H156" s="110"/>
      <c r="I156" s="110"/>
      <c r="J156" s="110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2">
      <c r="A157" s="6"/>
      <c r="B157" s="110"/>
      <c r="C157" s="110"/>
      <c r="D157" s="110"/>
      <c r="E157" s="110"/>
      <c r="F157" s="110"/>
      <c r="G157" s="110"/>
      <c r="H157" s="110"/>
      <c r="I157" s="110"/>
      <c r="J157" s="110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2">
      <c r="A158" s="6"/>
      <c r="B158" s="110"/>
      <c r="C158" s="110"/>
      <c r="D158" s="110"/>
      <c r="E158" s="110"/>
      <c r="F158" s="110"/>
      <c r="G158" s="110"/>
      <c r="H158" s="110"/>
      <c r="I158" s="110"/>
      <c r="J158" s="110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2">
      <c r="A159" s="6"/>
      <c r="B159" s="110"/>
      <c r="C159" s="110"/>
      <c r="D159" s="110"/>
      <c r="E159" s="110"/>
      <c r="F159" s="110"/>
      <c r="G159" s="110"/>
      <c r="H159" s="110"/>
      <c r="I159" s="110"/>
      <c r="J159" s="110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2">
      <c r="A160" s="6"/>
      <c r="B160" s="110"/>
      <c r="C160" s="110"/>
      <c r="D160" s="110"/>
      <c r="E160" s="110"/>
      <c r="F160" s="110"/>
      <c r="G160" s="110"/>
      <c r="H160" s="110"/>
      <c r="I160" s="110"/>
      <c r="J160" s="110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2">
      <c r="A161" s="6"/>
      <c r="B161" s="110"/>
      <c r="C161" s="110"/>
      <c r="D161" s="110"/>
      <c r="E161" s="110"/>
      <c r="F161" s="110"/>
      <c r="G161" s="110"/>
      <c r="H161" s="110"/>
      <c r="I161" s="110"/>
      <c r="J161" s="110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2">
      <c r="A162" s="6"/>
      <c r="B162" s="110"/>
      <c r="C162" s="110"/>
      <c r="D162" s="110"/>
      <c r="E162" s="110"/>
      <c r="F162" s="110"/>
      <c r="G162" s="110"/>
      <c r="H162" s="110"/>
      <c r="I162" s="110"/>
      <c r="J162" s="110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2">
      <c r="A163" s="6"/>
      <c r="B163" s="110"/>
      <c r="C163" s="110"/>
      <c r="D163" s="110"/>
      <c r="E163" s="110"/>
      <c r="F163" s="110"/>
      <c r="G163" s="110"/>
      <c r="H163" s="110"/>
      <c r="I163" s="110"/>
      <c r="J163" s="110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2">
      <c r="A164" s="6"/>
      <c r="B164" s="110"/>
      <c r="C164" s="110"/>
      <c r="D164" s="110"/>
      <c r="E164" s="110"/>
      <c r="F164" s="110"/>
      <c r="G164" s="110"/>
      <c r="H164" s="110"/>
      <c r="I164" s="110"/>
      <c r="J164" s="110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2">
      <c r="A165" s="6"/>
      <c r="B165" s="110"/>
      <c r="C165" s="110"/>
      <c r="D165" s="110"/>
      <c r="E165" s="110"/>
      <c r="F165" s="110"/>
      <c r="G165" s="110"/>
      <c r="H165" s="110"/>
      <c r="I165" s="110"/>
      <c r="J165" s="110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2">
      <c r="A166" s="6"/>
      <c r="B166" s="110"/>
      <c r="C166" s="110"/>
      <c r="D166" s="110"/>
      <c r="E166" s="110"/>
      <c r="F166" s="110"/>
      <c r="G166" s="110"/>
      <c r="H166" s="110"/>
      <c r="I166" s="110"/>
      <c r="J166" s="110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2">
      <c r="A167" s="6"/>
      <c r="B167" s="110"/>
      <c r="C167" s="110"/>
      <c r="D167" s="110"/>
      <c r="E167" s="110"/>
      <c r="F167" s="110"/>
      <c r="G167" s="110"/>
      <c r="H167" s="110"/>
      <c r="I167" s="110"/>
      <c r="J167" s="110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2">
      <c r="A168" s="6"/>
      <c r="B168" s="110"/>
      <c r="C168" s="110"/>
      <c r="D168" s="110"/>
      <c r="E168" s="110"/>
      <c r="F168" s="110"/>
      <c r="G168" s="110"/>
      <c r="H168" s="110"/>
      <c r="I168" s="110"/>
      <c r="J168" s="110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2">
      <c r="A169" s="6"/>
      <c r="B169" s="110"/>
      <c r="C169" s="110"/>
      <c r="D169" s="110"/>
      <c r="E169" s="110"/>
      <c r="F169" s="110"/>
      <c r="G169" s="110"/>
      <c r="H169" s="110"/>
      <c r="I169" s="110"/>
      <c r="J169" s="110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2">
      <c r="A170" s="6"/>
      <c r="B170" s="110"/>
      <c r="C170" s="110"/>
      <c r="D170" s="110"/>
      <c r="E170" s="110"/>
      <c r="F170" s="110"/>
      <c r="G170" s="110"/>
      <c r="H170" s="110"/>
      <c r="I170" s="110"/>
      <c r="J170" s="110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2">
      <c r="A171" s="6"/>
      <c r="B171" s="110"/>
      <c r="C171" s="110"/>
      <c r="D171" s="110"/>
      <c r="E171" s="110"/>
      <c r="F171" s="110"/>
      <c r="G171" s="110"/>
      <c r="H171" s="110"/>
      <c r="I171" s="110"/>
      <c r="J171" s="110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2">
      <c r="A172" s="6"/>
      <c r="B172" s="110"/>
      <c r="C172" s="110"/>
      <c r="D172" s="110"/>
      <c r="E172" s="110"/>
      <c r="F172" s="110"/>
      <c r="G172" s="110"/>
      <c r="H172" s="110"/>
      <c r="I172" s="110"/>
      <c r="J172" s="110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2">
      <c r="A173" s="6"/>
      <c r="B173" s="110"/>
      <c r="C173" s="110"/>
      <c r="D173" s="110"/>
      <c r="E173" s="110"/>
      <c r="F173" s="110"/>
      <c r="G173" s="110"/>
      <c r="H173" s="110"/>
      <c r="I173" s="110"/>
      <c r="J173" s="110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2">
      <c r="A174" s="6"/>
      <c r="B174" s="110"/>
      <c r="C174" s="110"/>
      <c r="D174" s="110"/>
      <c r="E174" s="110"/>
      <c r="F174" s="110"/>
      <c r="G174" s="110"/>
      <c r="H174" s="110"/>
      <c r="I174" s="110"/>
      <c r="J174" s="110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2">
      <c r="A175" s="6"/>
      <c r="B175" s="110"/>
      <c r="C175" s="110"/>
      <c r="D175" s="110"/>
      <c r="E175" s="110"/>
      <c r="F175" s="110"/>
      <c r="G175" s="110"/>
      <c r="H175" s="110"/>
      <c r="I175" s="110"/>
      <c r="J175" s="110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2">
      <c r="A176" s="6"/>
      <c r="B176" s="110"/>
      <c r="C176" s="110"/>
      <c r="D176" s="110"/>
      <c r="E176" s="110"/>
      <c r="F176" s="110"/>
      <c r="G176" s="110"/>
      <c r="H176" s="110"/>
      <c r="I176" s="110"/>
      <c r="J176" s="110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2">
      <c r="A177" s="6"/>
      <c r="B177" s="110"/>
      <c r="C177" s="110"/>
      <c r="D177" s="110"/>
      <c r="E177" s="110"/>
      <c r="F177" s="110"/>
      <c r="G177" s="110"/>
      <c r="H177" s="110"/>
      <c r="I177" s="110"/>
      <c r="J177" s="110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2">
      <c r="A178" s="6"/>
      <c r="B178" s="110"/>
      <c r="C178" s="110"/>
      <c r="D178" s="110"/>
      <c r="E178" s="110"/>
      <c r="F178" s="110"/>
      <c r="G178" s="110"/>
      <c r="H178" s="110"/>
      <c r="I178" s="110"/>
      <c r="J178" s="110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2">
      <c r="A179" s="6"/>
      <c r="B179" s="110"/>
      <c r="C179" s="110"/>
      <c r="D179" s="110"/>
      <c r="E179" s="110"/>
      <c r="F179" s="110"/>
      <c r="G179" s="110"/>
      <c r="H179" s="110"/>
      <c r="I179" s="110"/>
      <c r="J179" s="110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2">
      <c r="A180" s="6"/>
      <c r="B180" s="110"/>
      <c r="C180" s="110"/>
      <c r="D180" s="110"/>
      <c r="E180" s="110"/>
      <c r="F180" s="110"/>
      <c r="G180" s="110"/>
      <c r="H180" s="110"/>
      <c r="I180" s="110"/>
      <c r="J180" s="110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2">
      <c r="A181" s="6"/>
      <c r="B181" s="110"/>
      <c r="C181" s="110"/>
      <c r="D181" s="110"/>
      <c r="E181" s="110"/>
      <c r="F181" s="110"/>
      <c r="G181" s="110"/>
      <c r="H181" s="110"/>
      <c r="I181" s="110"/>
      <c r="J181" s="110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2">
      <c r="A182" s="6"/>
      <c r="B182" s="110"/>
      <c r="C182" s="110"/>
      <c r="D182" s="110"/>
      <c r="E182" s="110"/>
      <c r="F182" s="110"/>
      <c r="G182" s="110"/>
      <c r="H182" s="110"/>
      <c r="I182" s="110"/>
      <c r="J182" s="110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2">
      <c r="A183" s="6"/>
      <c r="B183" s="110"/>
      <c r="C183" s="110"/>
      <c r="D183" s="110"/>
      <c r="E183" s="110"/>
      <c r="F183" s="110"/>
      <c r="G183" s="110"/>
      <c r="H183" s="110"/>
      <c r="I183" s="110"/>
      <c r="J183" s="110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2">
      <c r="A184" s="6"/>
      <c r="B184" s="110"/>
      <c r="C184" s="110"/>
      <c r="D184" s="110"/>
      <c r="E184" s="110"/>
      <c r="F184" s="110"/>
      <c r="G184" s="110"/>
      <c r="H184" s="110"/>
      <c r="I184" s="110"/>
      <c r="J184" s="110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2">
      <c r="A185" s="6"/>
      <c r="B185" s="110"/>
      <c r="C185" s="110"/>
      <c r="D185" s="110"/>
      <c r="E185" s="110"/>
      <c r="F185" s="110"/>
      <c r="G185" s="110"/>
      <c r="H185" s="110"/>
      <c r="I185" s="110"/>
      <c r="J185" s="110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2">
      <c r="A186" s="6"/>
      <c r="B186" s="110"/>
      <c r="C186" s="110"/>
      <c r="D186" s="110"/>
      <c r="E186" s="110"/>
      <c r="F186" s="110"/>
      <c r="G186" s="110"/>
      <c r="H186" s="110"/>
      <c r="I186" s="110"/>
      <c r="J186" s="110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2">
      <c r="A187" s="6"/>
      <c r="B187" s="110"/>
      <c r="C187" s="110"/>
      <c r="D187" s="110"/>
      <c r="E187" s="110"/>
      <c r="F187" s="110"/>
      <c r="G187" s="110"/>
      <c r="H187" s="110"/>
      <c r="I187" s="110"/>
      <c r="J187" s="110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2">
      <c r="A188" s="6"/>
      <c r="B188" s="110"/>
      <c r="C188" s="110"/>
      <c r="D188" s="110"/>
      <c r="E188" s="110"/>
      <c r="F188" s="110"/>
      <c r="G188" s="110"/>
      <c r="H188" s="110"/>
      <c r="I188" s="110"/>
      <c r="J188" s="110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2">
      <c r="A189" s="6"/>
      <c r="B189" s="110"/>
      <c r="C189" s="110"/>
      <c r="D189" s="110"/>
      <c r="E189" s="110"/>
      <c r="F189" s="110"/>
      <c r="G189" s="110"/>
      <c r="H189" s="110"/>
      <c r="I189" s="110"/>
      <c r="J189" s="110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2">
      <c r="A190" s="6"/>
      <c r="B190" s="110"/>
      <c r="C190" s="110"/>
      <c r="D190" s="110"/>
      <c r="E190" s="110"/>
      <c r="F190" s="110"/>
      <c r="G190" s="110"/>
      <c r="H190" s="110"/>
      <c r="I190" s="110"/>
      <c r="J190" s="110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2">
      <c r="A191" s="6"/>
      <c r="B191" s="110"/>
      <c r="C191" s="110"/>
      <c r="D191" s="110"/>
      <c r="E191" s="110"/>
      <c r="F191" s="110"/>
      <c r="G191" s="110"/>
      <c r="H191" s="110"/>
      <c r="I191" s="110"/>
      <c r="J191" s="110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2">
      <c r="A192" s="6"/>
      <c r="B192" s="110"/>
      <c r="C192" s="110"/>
      <c r="D192" s="110"/>
      <c r="E192" s="110"/>
      <c r="F192" s="110"/>
      <c r="G192" s="110"/>
      <c r="H192" s="110"/>
      <c r="I192" s="110"/>
      <c r="J192" s="110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2">
      <c r="A193" s="6"/>
      <c r="B193" s="110"/>
      <c r="C193" s="110"/>
      <c r="D193" s="110"/>
      <c r="E193" s="110"/>
      <c r="F193" s="110"/>
      <c r="G193" s="110"/>
      <c r="H193" s="110"/>
      <c r="I193" s="110"/>
      <c r="J193" s="110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2">
      <c r="A194" s="6"/>
      <c r="B194" s="110"/>
      <c r="C194" s="110"/>
      <c r="D194" s="110"/>
      <c r="E194" s="110"/>
      <c r="F194" s="110"/>
      <c r="G194" s="110"/>
      <c r="H194" s="110"/>
      <c r="I194" s="110"/>
      <c r="J194" s="110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2">
      <c r="A195" s="6"/>
      <c r="B195" s="110"/>
      <c r="C195" s="110"/>
      <c r="D195" s="110"/>
      <c r="E195" s="110"/>
      <c r="F195" s="110"/>
      <c r="G195" s="110"/>
      <c r="H195" s="110"/>
      <c r="I195" s="110"/>
      <c r="J195" s="110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2">
      <c r="A196" s="6"/>
      <c r="B196" s="110"/>
      <c r="C196" s="110"/>
      <c r="D196" s="110"/>
      <c r="E196" s="110"/>
      <c r="F196" s="110"/>
      <c r="G196" s="110"/>
      <c r="H196" s="110"/>
      <c r="I196" s="110"/>
      <c r="J196" s="110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2">
      <c r="A197" s="6"/>
      <c r="B197" s="110"/>
      <c r="C197" s="110"/>
      <c r="D197" s="110"/>
      <c r="E197" s="110"/>
      <c r="F197" s="110"/>
      <c r="G197" s="110"/>
      <c r="H197" s="110"/>
      <c r="I197" s="110"/>
      <c r="J197" s="110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2">
      <c r="A198" s="6"/>
      <c r="B198" s="110"/>
      <c r="C198" s="110"/>
      <c r="D198" s="110"/>
      <c r="E198" s="110"/>
      <c r="F198" s="110"/>
      <c r="G198" s="110"/>
      <c r="H198" s="110"/>
      <c r="I198" s="110"/>
      <c r="J198" s="110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2">
      <c r="A199" s="6"/>
      <c r="B199" s="110"/>
      <c r="C199" s="110"/>
      <c r="D199" s="110"/>
      <c r="E199" s="110"/>
      <c r="F199" s="110"/>
      <c r="G199" s="110"/>
      <c r="H199" s="110"/>
      <c r="I199" s="110"/>
      <c r="J199" s="110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2">
      <c r="A200" s="6"/>
      <c r="B200" s="110"/>
      <c r="C200" s="110"/>
      <c r="D200" s="110"/>
      <c r="E200" s="110"/>
      <c r="F200" s="110"/>
      <c r="G200" s="110"/>
      <c r="H200" s="110"/>
      <c r="I200" s="110"/>
      <c r="J200" s="110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2">
      <c r="A201" s="6"/>
      <c r="B201" s="110"/>
      <c r="C201" s="110"/>
      <c r="D201" s="110"/>
      <c r="E201" s="110"/>
      <c r="F201" s="110"/>
      <c r="G201" s="110"/>
      <c r="H201" s="110"/>
      <c r="I201" s="110"/>
      <c r="J201" s="110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2">
      <c r="A202" s="6"/>
      <c r="B202" s="110"/>
      <c r="C202" s="110"/>
      <c r="D202" s="110"/>
      <c r="E202" s="110"/>
      <c r="F202" s="110"/>
      <c r="G202" s="110"/>
      <c r="H202" s="110"/>
      <c r="I202" s="110"/>
      <c r="J202" s="110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2">
      <c r="A203" s="6"/>
      <c r="B203" s="110"/>
      <c r="C203" s="110"/>
      <c r="D203" s="110"/>
      <c r="E203" s="110"/>
      <c r="F203" s="110"/>
      <c r="G203" s="110"/>
      <c r="H203" s="110"/>
      <c r="I203" s="110"/>
      <c r="J203" s="110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2">
      <c r="A204" s="6"/>
      <c r="B204" s="110"/>
      <c r="C204" s="110"/>
      <c r="D204" s="110"/>
      <c r="E204" s="110"/>
      <c r="F204" s="110"/>
      <c r="G204" s="110"/>
      <c r="H204" s="110"/>
      <c r="I204" s="110"/>
      <c r="J204" s="110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2">
      <c r="A205" s="6"/>
      <c r="B205" s="110"/>
      <c r="C205" s="110"/>
      <c r="D205" s="110"/>
      <c r="E205" s="110"/>
      <c r="F205" s="110"/>
      <c r="G205" s="110"/>
      <c r="H205" s="110"/>
      <c r="I205" s="110"/>
      <c r="J205" s="110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2">
      <c r="A206" s="6"/>
      <c r="B206" s="110"/>
      <c r="C206" s="110"/>
      <c r="D206" s="110"/>
      <c r="E206" s="110"/>
      <c r="F206" s="110"/>
      <c r="G206" s="110"/>
      <c r="H206" s="110"/>
      <c r="I206" s="110"/>
      <c r="J206" s="110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2">
      <c r="A207" s="6"/>
      <c r="B207" s="110"/>
      <c r="C207" s="110"/>
      <c r="D207" s="110"/>
      <c r="E207" s="110"/>
      <c r="F207" s="110"/>
      <c r="G207" s="110"/>
      <c r="H207" s="110"/>
      <c r="I207" s="110"/>
      <c r="J207" s="110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2">
      <c r="A208" s="6"/>
      <c r="B208" s="110"/>
      <c r="C208" s="110"/>
      <c r="D208" s="110"/>
      <c r="E208" s="110"/>
      <c r="F208" s="110"/>
      <c r="G208" s="110"/>
      <c r="H208" s="110"/>
      <c r="I208" s="110"/>
      <c r="J208" s="110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2">
      <c r="A209" s="6"/>
      <c r="B209" s="110"/>
      <c r="C209" s="110"/>
      <c r="D209" s="110"/>
      <c r="E209" s="110"/>
      <c r="F209" s="110"/>
      <c r="G209" s="110"/>
      <c r="H209" s="110"/>
      <c r="I209" s="110"/>
      <c r="J209" s="110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2">
      <c r="A210" s="6"/>
      <c r="B210" s="110"/>
      <c r="C210" s="110"/>
      <c r="D210" s="110"/>
      <c r="E210" s="110"/>
      <c r="F210" s="110"/>
      <c r="G210" s="110"/>
      <c r="H210" s="110"/>
      <c r="I210" s="110"/>
      <c r="J210" s="110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2">
      <c r="A211" s="6"/>
      <c r="B211" s="110"/>
      <c r="C211" s="110"/>
      <c r="D211" s="110"/>
      <c r="E211" s="110"/>
      <c r="F211" s="110"/>
      <c r="G211" s="110"/>
      <c r="H211" s="110"/>
      <c r="I211" s="110"/>
      <c r="J211" s="110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2">
      <c r="A212" s="6"/>
      <c r="B212" s="110"/>
      <c r="C212" s="110"/>
      <c r="D212" s="110"/>
      <c r="E212" s="110"/>
      <c r="F212" s="110"/>
      <c r="G212" s="110"/>
      <c r="H212" s="110"/>
      <c r="I212" s="110"/>
      <c r="J212" s="110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2">
      <c r="A213" s="6"/>
      <c r="B213" s="110"/>
      <c r="C213" s="110"/>
      <c r="D213" s="110"/>
      <c r="E213" s="110"/>
      <c r="F213" s="110"/>
      <c r="G213" s="110"/>
      <c r="H213" s="110"/>
      <c r="I213" s="110"/>
      <c r="J213" s="110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2">
      <c r="A214" s="6"/>
      <c r="B214" s="110"/>
      <c r="C214" s="110"/>
      <c r="D214" s="110"/>
      <c r="E214" s="110"/>
      <c r="F214" s="110"/>
      <c r="G214" s="110"/>
      <c r="H214" s="110"/>
      <c r="I214" s="110"/>
      <c r="J214" s="110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2">
      <c r="A215" s="6"/>
      <c r="B215" s="110"/>
      <c r="C215" s="110"/>
      <c r="D215" s="110"/>
      <c r="E215" s="110"/>
      <c r="F215" s="110"/>
      <c r="G215" s="110"/>
      <c r="H215" s="110"/>
      <c r="I215" s="110"/>
      <c r="J215" s="110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2">
      <c r="A216" s="6"/>
      <c r="B216" s="110"/>
      <c r="C216" s="110"/>
      <c r="D216" s="110"/>
      <c r="E216" s="110"/>
      <c r="F216" s="110"/>
      <c r="G216" s="110"/>
      <c r="H216" s="110"/>
      <c r="I216" s="110"/>
      <c r="J216" s="110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2">
      <c r="A217" s="6"/>
      <c r="B217" s="110"/>
      <c r="C217" s="110"/>
      <c r="D217" s="110"/>
      <c r="E217" s="110"/>
      <c r="F217" s="110"/>
      <c r="G217" s="110"/>
      <c r="H217" s="110"/>
      <c r="I217" s="110"/>
      <c r="J217" s="110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2">
      <c r="A218" s="6"/>
      <c r="B218" s="110"/>
      <c r="C218" s="110"/>
      <c r="D218" s="110"/>
      <c r="E218" s="110"/>
      <c r="F218" s="110"/>
      <c r="G218" s="110"/>
      <c r="H218" s="110"/>
      <c r="I218" s="110"/>
      <c r="J218" s="110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2">
      <c r="A219" s="6"/>
      <c r="B219" s="110"/>
      <c r="C219" s="110"/>
      <c r="D219" s="110"/>
      <c r="E219" s="110"/>
      <c r="F219" s="110"/>
      <c r="G219" s="110"/>
      <c r="H219" s="110"/>
      <c r="I219" s="110"/>
      <c r="J219" s="110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2">
      <c r="A220" s="6"/>
      <c r="B220" s="110"/>
      <c r="C220" s="110"/>
      <c r="D220" s="110"/>
      <c r="E220" s="110"/>
      <c r="F220" s="110"/>
      <c r="G220" s="110"/>
      <c r="H220" s="110"/>
      <c r="I220" s="110"/>
      <c r="J220" s="110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2">
      <c r="A221" s="6"/>
      <c r="B221" s="110"/>
      <c r="C221" s="110"/>
      <c r="D221" s="110"/>
      <c r="E221" s="110"/>
      <c r="F221" s="110"/>
      <c r="G221" s="110"/>
      <c r="H221" s="110"/>
      <c r="I221" s="110"/>
      <c r="J221" s="110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2">
      <c r="A222" s="6"/>
      <c r="B222" s="110"/>
      <c r="C222" s="110"/>
      <c r="D222" s="110"/>
      <c r="E222" s="110"/>
      <c r="F222" s="110"/>
      <c r="G222" s="110"/>
      <c r="H222" s="110"/>
      <c r="I222" s="110"/>
      <c r="J222" s="110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2">
      <c r="A223" s="6"/>
      <c r="B223" s="110"/>
      <c r="C223" s="110"/>
      <c r="D223" s="110"/>
      <c r="E223" s="110"/>
      <c r="F223" s="110"/>
      <c r="G223" s="110"/>
      <c r="H223" s="110"/>
      <c r="I223" s="110"/>
      <c r="J223" s="110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2">
      <c r="A224" s="6"/>
      <c r="B224" s="110"/>
      <c r="C224" s="110"/>
      <c r="D224" s="110"/>
      <c r="E224" s="110"/>
      <c r="F224" s="110"/>
      <c r="G224" s="110"/>
      <c r="H224" s="110"/>
      <c r="I224" s="110"/>
      <c r="J224" s="110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2">
      <c r="A225" s="6"/>
      <c r="B225" s="110"/>
      <c r="C225" s="110"/>
      <c r="D225" s="110"/>
      <c r="E225" s="110"/>
      <c r="F225" s="110"/>
      <c r="G225" s="110"/>
      <c r="H225" s="110"/>
      <c r="I225" s="110"/>
      <c r="J225" s="110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2">
      <c r="A226" s="6"/>
      <c r="B226" s="110"/>
      <c r="C226" s="110"/>
      <c r="D226" s="110"/>
      <c r="E226" s="110"/>
      <c r="F226" s="110"/>
      <c r="G226" s="110"/>
      <c r="H226" s="110"/>
      <c r="I226" s="110"/>
      <c r="J226" s="110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2">
      <c r="A227" s="6"/>
      <c r="B227" s="110"/>
      <c r="C227" s="110"/>
      <c r="D227" s="110"/>
      <c r="E227" s="110"/>
      <c r="F227" s="110"/>
      <c r="G227" s="110"/>
      <c r="H227" s="110"/>
      <c r="I227" s="110"/>
      <c r="J227" s="110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2">
      <c r="A228" s="6"/>
      <c r="B228" s="110"/>
      <c r="C228" s="110"/>
      <c r="D228" s="110"/>
      <c r="E228" s="110"/>
      <c r="F228" s="110"/>
      <c r="G228" s="110"/>
      <c r="H228" s="110"/>
      <c r="I228" s="110"/>
      <c r="J228" s="110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2">
      <c r="A229" s="6"/>
      <c r="B229" s="110"/>
      <c r="C229" s="110"/>
      <c r="D229" s="110"/>
      <c r="E229" s="110"/>
      <c r="F229" s="110"/>
      <c r="G229" s="110"/>
      <c r="H229" s="110"/>
      <c r="I229" s="110"/>
      <c r="J229" s="110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2">
      <c r="A230" s="6"/>
      <c r="B230" s="110"/>
      <c r="C230" s="110"/>
      <c r="D230" s="110"/>
      <c r="E230" s="110"/>
      <c r="F230" s="110"/>
      <c r="G230" s="110"/>
      <c r="H230" s="110"/>
      <c r="I230" s="110"/>
      <c r="J230" s="110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2">
      <c r="A231" s="6"/>
      <c r="B231" s="110"/>
      <c r="C231" s="110"/>
      <c r="D231" s="110"/>
      <c r="E231" s="110"/>
      <c r="F231" s="110"/>
      <c r="G231" s="110"/>
      <c r="H231" s="110"/>
      <c r="I231" s="110"/>
      <c r="J231" s="110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2">
      <c r="A232" s="6"/>
      <c r="B232" s="110"/>
      <c r="C232" s="110"/>
      <c r="D232" s="110"/>
      <c r="E232" s="110"/>
      <c r="F232" s="110"/>
      <c r="G232" s="110"/>
      <c r="H232" s="110"/>
      <c r="I232" s="110"/>
      <c r="J232" s="110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2">
      <c r="A233" s="6"/>
      <c r="B233" s="110"/>
      <c r="C233" s="110"/>
      <c r="D233" s="110"/>
      <c r="E233" s="110"/>
      <c r="F233" s="110"/>
      <c r="G233" s="110"/>
      <c r="H233" s="110"/>
      <c r="I233" s="110"/>
      <c r="J233" s="110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2">
      <c r="A234" s="6"/>
      <c r="B234" s="110"/>
      <c r="C234" s="110"/>
      <c r="D234" s="110"/>
      <c r="E234" s="110"/>
      <c r="F234" s="110"/>
      <c r="G234" s="110"/>
      <c r="H234" s="110"/>
      <c r="I234" s="110"/>
      <c r="J234" s="110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2">
      <c r="A235" s="6"/>
      <c r="B235" s="110"/>
      <c r="C235" s="110"/>
      <c r="D235" s="110"/>
      <c r="E235" s="110"/>
      <c r="F235" s="110"/>
      <c r="G235" s="110"/>
      <c r="H235" s="110"/>
      <c r="I235" s="110"/>
      <c r="J235" s="110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2">
      <c r="A236" s="6"/>
      <c r="B236" s="110"/>
      <c r="C236" s="110"/>
      <c r="D236" s="110"/>
      <c r="E236" s="110"/>
      <c r="F236" s="110"/>
      <c r="G236" s="110"/>
      <c r="H236" s="110"/>
      <c r="I236" s="110"/>
      <c r="J236" s="110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2">
      <c r="A237" s="6"/>
      <c r="B237" s="110"/>
      <c r="C237" s="110"/>
      <c r="D237" s="110"/>
      <c r="E237" s="110"/>
      <c r="F237" s="110"/>
      <c r="G237" s="110"/>
      <c r="H237" s="110"/>
      <c r="I237" s="110"/>
      <c r="J237" s="110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2">
      <c r="A238" s="6"/>
      <c r="B238" s="110"/>
      <c r="C238" s="110"/>
      <c r="D238" s="110"/>
      <c r="E238" s="110"/>
      <c r="F238" s="110"/>
      <c r="G238" s="110"/>
      <c r="H238" s="110"/>
      <c r="I238" s="110"/>
      <c r="J238" s="110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2">
      <c r="A239" s="6"/>
      <c r="B239" s="110"/>
      <c r="C239" s="110"/>
      <c r="D239" s="110"/>
      <c r="E239" s="110"/>
      <c r="F239" s="110"/>
      <c r="G239" s="110"/>
      <c r="H239" s="110"/>
      <c r="I239" s="110"/>
      <c r="J239" s="110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2">
      <c r="A240" s="6"/>
      <c r="B240" s="110"/>
      <c r="C240" s="110"/>
      <c r="D240" s="110"/>
      <c r="E240" s="110"/>
      <c r="F240" s="110"/>
      <c r="G240" s="110"/>
      <c r="H240" s="110"/>
      <c r="I240" s="110"/>
      <c r="J240" s="110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2">
      <c r="A241" s="6"/>
      <c r="B241" s="110"/>
      <c r="C241" s="110"/>
      <c r="D241" s="110"/>
      <c r="E241" s="110"/>
      <c r="F241" s="110"/>
      <c r="G241" s="110"/>
      <c r="H241" s="110"/>
      <c r="I241" s="110"/>
      <c r="J241" s="110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2">
      <c r="A242" s="6"/>
      <c r="B242" s="110"/>
      <c r="C242" s="110"/>
      <c r="D242" s="110"/>
      <c r="E242" s="110"/>
      <c r="F242" s="110"/>
      <c r="G242" s="110"/>
      <c r="H242" s="110"/>
      <c r="I242" s="110"/>
      <c r="J242" s="110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2">
      <c r="A243" s="6"/>
      <c r="B243" s="110"/>
      <c r="C243" s="110"/>
      <c r="D243" s="110"/>
      <c r="E243" s="110"/>
      <c r="F243" s="110"/>
      <c r="G243" s="110"/>
      <c r="H243" s="110"/>
      <c r="I243" s="110"/>
      <c r="J243" s="110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2">
      <c r="A244" s="6"/>
      <c r="B244" s="110"/>
      <c r="C244" s="110"/>
      <c r="D244" s="110"/>
      <c r="E244" s="110"/>
      <c r="F244" s="110"/>
      <c r="G244" s="110"/>
      <c r="H244" s="110"/>
      <c r="I244" s="110"/>
      <c r="J244" s="110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2">
      <c r="A245" s="6"/>
      <c r="B245" s="110"/>
      <c r="C245" s="110"/>
      <c r="D245" s="110"/>
      <c r="E245" s="110"/>
      <c r="F245" s="110"/>
      <c r="G245" s="110"/>
      <c r="H245" s="110"/>
      <c r="I245" s="110"/>
      <c r="J245" s="110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2">
      <c r="A246" s="6"/>
      <c r="B246" s="110"/>
      <c r="C246" s="110"/>
      <c r="D246" s="110"/>
      <c r="E246" s="110"/>
      <c r="F246" s="110"/>
      <c r="G246" s="110"/>
      <c r="H246" s="110"/>
      <c r="I246" s="110"/>
      <c r="J246" s="110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2">
      <c r="A247" s="6"/>
      <c r="B247" s="110"/>
      <c r="C247" s="110"/>
      <c r="D247" s="110"/>
      <c r="E247" s="110"/>
      <c r="F247" s="110"/>
      <c r="G247" s="110"/>
      <c r="H247" s="110"/>
      <c r="I247" s="110"/>
      <c r="J247" s="110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2">
      <c r="A248" s="6"/>
      <c r="B248" s="110"/>
      <c r="C248" s="110"/>
      <c r="D248" s="110"/>
      <c r="E248" s="110"/>
      <c r="F248" s="110"/>
      <c r="G248" s="110"/>
      <c r="H248" s="110"/>
      <c r="I248" s="110"/>
      <c r="J248" s="110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2">
      <c r="A249" s="6"/>
      <c r="B249" s="110"/>
      <c r="C249" s="110"/>
      <c r="D249" s="110"/>
      <c r="E249" s="110"/>
      <c r="F249" s="110"/>
      <c r="G249" s="110"/>
      <c r="H249" s="110"/>
      <c r="I249" s="110"/>
      <c r="J249" s="110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2">
      <c r="A250" s="6"/>
      <c r="B250" s="110"/>
      <c r="C250" s="110"/>
      <c r="D250" s="110"/>
      <c r="E250" s="110"/>
      <c r="F250" s="110"/>
      <c r="G250" s="110"/>
      <c r="H250" s="110"/>
      <c r="I250" s="110"/>
      <c r="J250" s="110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2">
      <c r="A251" s="6"/>
      <c r="B251" s="110"/>
      <c r="C251" s="110"/>
      <c r="D251" s="110"/>
      <c r="E251" s="110"/>
      <c r="F251" s="110"/>
      <c r="G251" s="110"/>
      <c r="H251" s="110"/>
      <c r="I251" s="110"/>
      <c r="J251" s="110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2">
      <c r="A252" s="6"/>
      <c r="B252" s="110"/>
      <c r="C252" s="110"/>
      <c r="D252" s="110"/>
      <c r="E252" s="110"/>
      <c r="F252" s="110"/>
      <c r="G252" s="110"/>
      <c r="H252" s="110"/>
      <c r="I252" s="110"/>
      <c r="J252" s="110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2">
      <c r="A253" s="6"/>
      <c r="B253" s="110"/>
      <c r="C253" s="110"/>
      <c r="D253" s="110"/>
      <c r="E253" s="110"/>
      <c r="F253" s="110"/>
      <c r="G253" s="110"/>
      <c r="H253" s="110"/>
      <c r="I253" s="110"/>
      <c r="J253" s="110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2">
      <c r="A254" s="6"/>
      <c r="B254" s="110"/>
      <c r="C254" s="110"/>
      <c r="D254" s="110"/>
      <c r="E254" s="110"/>
      <c r="F254" s="110"/>
      <c r="G254" s="110"/>
      <c r="H254" s="110"/>
      <c r="I254" s="110"/>
      <c r="J254" s="110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2">
      <c r="A255" s="6"/>
      <c r="B255" s="110"/>
      <c r="C255" s="110"/>
      <c r="D255" s="110"/>
      <c r="E255" s="110"/>
      <c r="F255" s="110"/>
      <c r="G255" s="110"/>
      <c r="H255" s="110"/>
      <c r="I255" s="110"/>
      <c r="J255" s="110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2">
      <c r="A256" s="6"/>
      <c r="B256" s="110"/>
      <c r="C256" s="110"/>
      <c r="D256" s="110"/>
      <c r="E256" s="110"/>
      <c r="F256" s="110"/>
      <c r="G256" s="110"/>
      <c r="H256" s="110"/>
      <c r="I256" s="110"/>
      <c r="J256" s="110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2">
      <c r="A257" s="6"/>
      <c r="B257" s="110"/>
      <c r="C257" s="110"/>
      <c r="D257" s="110"/>
      <c r="E257" s="110"/>
      <c r="F257" s="110"/>
      <c r="G257" s="110"/>
      <c r="H257" s="110"/>
      <c r="I257" s="110"/>
      <c r="J257" s="110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2">
      <c r="A258" s="6"/>
      <c r="B258" s="110"/>
      <c r="C258" s="110"/>
      <c r="D258" s="110"/>
      <c r="E258" s="110"/>
      <c r="F258" s="110"/>
      <c r="G258" s="110"/>
      <c r="H258" s="110"/>
      <c r="I258" s="110"/>
      <c r="J258" s="110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2">
      <c r="A259" s="6"/>
      <c r="B259" s="110"/>
      <c r="C259" s="110"/>
      <c r="D259" s="110"/>
      <c r="E259" s="110"/>
      <c r="F259" s="110"/>
      <c r="G259" s="110"/>
      <c r="H259" s="110"/>
      <c r="I259" s="110"/>
      <c r="J259" s="110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2">
      <c r="A260" s="6"/>
      <c r="B260" s="110"/>
      <c r="C260" s="110"/>
      <c r="D260" s="110"/>
      <c r="E260" s="110"/>
      <c r="F260" s="110"/>
      <c r="G260" s="110"/>
      <c r="H260" s="110"/>
      <c r="I260" s="110"/>
      <c r="J260" s="110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2">
      <c r="A261" s="6"/>
      <c r="B261" s="110"/>
      <c r="C261" s="110"/>
      <c r="D261" s="110"/>
      <c r="E261" s="110"/>
      <c r="F261" s="110"/>
      <c r="G261" s="110"/>
      <c r="H261" s="110"/>
      <c r="I261" s="110"/>
      <c r="J261" s="110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2">
      <c r="A262" s="6"/>
      <c r="B262" s="110"/>
      <c r="C262" s="110"/>
      <c r="D262" s="110"/>
      <c r="E262" s="110"/>
      <c r="F262" s="110"/>
      <c r="G262" s="110"/>
      <c r="H262" s="110"/>
      <c r="I262" s="110"/>
      <c r="J262" s="110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2">
      <c r="A263" s="6"/>
      <c r="B263" s="110"/>
      <c r="C263" s="110"/>
      <c r="D263" s="110"/>
      <c r="E263" s="110"/>
      <c r="F263" s="110"/>
      <c r="G263" s="110"/>
      <c r="H263" s="110"/>
      <c r="I263" s="110"/>
      <c r="J263" s="110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2">
      <c r="A264" s="6"/>
      <c r="B264" s="110"/>
      <c r="C264" s="110"/>
      <c r="D264" s="110"/>
      <c r="E264" s="110"/>
      <c r="F264" s="110"/>
      <c r="G264" s="110"/>
      <c r="H264" s="110"/>
      <c r="I264" s="110"/>
      <c r="J264" s="110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2">
      <c r="A265" s="6"/>
      <c r="B265" s="110"/>
      <c r="C265" s="110"/>
      <c r="D265" s="110"/>
      <c r="E265" s="110"/>
      <c r="F265" s="110"/>
      <c r="G265" s="110"/>
      <c r="H265" s="110"/>
      <c r="I265" s="110"/>
      <c r="J265" s="110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2">
      <c r="A266" s="6"/>
      <c r="B266" s="110"/>
      <c r="C266" s="110"/>
      <c r="D266" s="110"/>
      <c r="E266" s="110"/>
      <c r="F266" s="110"/>
      <c r="G266" s="110"/>
      <c r="H266" s="110"/>
      <c r="I266" s="110"/>
      <c r="J266" s="110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2">
      <c r="A267" s="6"/>
      <c r="B267" s="110"/>
      <c r="C267" s="110"/>
      <c r="D267" s="110"/>
      <c r="E267" s="110"/>
      <c r="F267" s="110"/>
      <c r="G267" s="110"/>
      <c r="H267" s="110"/>
      <c r="I267" s="110"/>
      <c r="J267" s="110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2">
      <c r="A268" s="6"/>
      <c r="B268" s="110"/>
      <c r="C268" s="110"/>
      <c r="D268" s="110"/>
      <c r="E268" s="110"/>
      <c r="F268" s="110"/>
      <c r="G268" s="110"/>
      <c r="H268" s="110"/>
      <c r="I268" s="110"/>
      <c r="J268" s="110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2">
      <c r="A269" s="6"/>
      <c r="B269" s="110"/>
      <c r="C269" s="110"/>
      <c r="D269" s="110"/>
      <c r="E269" s="110"/>
      <c r="F269" s="110"/>
      <c r="G269" s="110"/>
      <c r="H269" s="110"/>
      <c r="I269" s="110"/>
      <c r="J269" s="110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2">
      <c r="A270" s="6"/>
      <c r="B270" s="110"/>
      <c r="C270" s="110"/>
      <c r="D270" s="110"/>
      <c r="E270" s="110"/>
      <c r="F270" s="110"/>
      <c r="G270" s="110"/>
      <c r="H270" s="110"/>
      <c r="I270" s="110"/>
      <c r="J270" s="110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2">
      <c r="A271" s="6"/>
      <c r="B271" s="110"/>
      <c r="C271" s="110"/>
      <c r="D271" s="110"/>
      <c r="E271" s="110"/>
      <c r="F271" s="110"/>
      <c r="G271" s="110"/>
      <c r="H271" s="110"/>
      <c r="I271" s="110"/>
      <c r="J271" s="110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2">
      <c r="A272" s="6"/>
      <c r="B272" s="110"/>
      <c r="C272" s="110"/>
      <c r="D272" s="110"/>
      <c r="E272" s="110"/>
      <c r="F272" s="110"/>
      <c r="G272" s="110"/>
      <c r="H272" s="110"/>
      <c r="I272" s="110"/>
      <c r="J272" s="110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2">
      <c r="A273" s="6"/>
      <c r="B273" s="110"/>
      <c r="C273" s="110"/>
      <c r="D273" s="110"/>
      <c r="E273" s="110"/>
      <c r="F273" s="110"/>
      <c r="G273" s="110"/>
      <c r="H273" s="110"/>
      <c r="I273" s="110"/>
      <c r="J273" s="110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2">
      <c r="A274" s="6"/>
      <c r="B274" s="110"/>
      <c r="C274" s="110"/>
      <c r="D274" s="110"/>
      <c r="E274" s="110"/>
      <c r="F274" s="110"/>
      <c r="G274" s="110"/>
      <c r="H274" s="110"/>
      <c r="I274" s="110"/>
      <c r="J274" s="110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2">
      <c r="A275" s="6"/>
      <c r="B275" s="110"/>
      <c r="C275" s="110"/>
      <c r="D275" s="110"/>
      <c r="E275" s="110"/>
      <c r="F275" s="110"/>
      <c r="G275" s="110"/>
      <c r="H275" s="110"/>
      <c r="I275" s="110"/>
      <c r="J275" s="110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2">
      <c r="A276" s="6"/>
      <c r="B276" s="110"/>
      <c r="C276" s="110"/>
      <c r="D276" s="110"/>
      <c r="E276" s="110"/>
      <c r="F276" s="110"/>
      <c r="G276" s="110"/>
      <c r="H276" s="110"/>
      <c r="I276" s="110"/>
      <c r="J276" s="110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2">
      <c r="A277" s="6"/>
      <c r="B277" s="110"/>
      <c r="C277" s="110"/>
      <c r="D277" s="110"/>
      <c r="E277" s="110"/>
      <c r="F277" s="110"/>
      <c r="G277" s="110"/>
      <c r="H277" s="110"/>
      <c r="I277" s="110"/>
      <c r="J277" s="110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2">
      <c r="A278" s="6"/>
      <c r="B278" s="110"/>
      <c r="C278" s="110"/>
      <c r="D278" s="110"/>
      <c r="E278" s="110"/>
      <c r="F278" s="110"/>
      <c r="G278" s="110"/>
      <c r="H278" s="110"/>
      <c r="I278" s="110"/>
      <c r="J278" s="110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2">
      <c r="A279" s="6"/>
      <c r="B279" s="110"/>
      <c r="C279" s="110"/>
      <c r="D279" s="110"/>
      <c r="E279" s="110"/>
      <c r="F279" s="110"/>
      <c r="G279" s="110"/>
      <c r="H279" s="110"/>
      <c r="I279" s="110"/>
      <c r="J279" s="110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2">
      <c r="A280" s="6"/>
      <c r="B280" s="110"/>
      <c r="C280" s="110"/>
      <c r="D280" s="110"/>
      <c r="E280" s="110"/>
      <c r="F280" s="110"/>
      <c r="G280" s="110"/>
      <c r="H280" s="110"/>
      <c r="I280" s="110"/>
      <c r="J280" s="110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2">
      <c r="A281" s="6"/>
      <c r="B281" s="110"/>
      <c r="C281" s="110"/>
      <c r="D281" s="110"/>
      <c r="E281" s="110"/>
      <c r="F281" s="110"/>
      <c r="G281" s="110"/>
      <c r="H281" s="110"/>
      <c r="I281" s="110"/>
      <c r="J281" s="110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2">
      <c r="A282" s="6"/>
      <c r="B282" s="110"/>
      <c r="C282" s="110"/>
      <c r="D282" s="110"/>
      <c r="E282" s="110"/>
      <c r="F282" s="110"/>
      <c r="G282" s="110"/>
      <c r="H282" s="110"/>
      <c r="I282" s="110"/>
      <c r="J282" s="110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2">
      <c r="A283" s="6"/>
      <c r="B283" s="110"/>
      <c r="C283" s="110"/>
      <c r="D283" s="110"/>
      <c r="E283" s="110"/>
      <c r="F283" s="110"/>
      <c r="G283" s="110"/>
      <c r="H283" s="110"/>
      <c r="I283" s="110"/>
      <c r="J283" s="110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2">
      <c r="A284" s="6"/>
      <c r="B284" s="110"/>
      <c r="C284" s="110"/>
      <c r="D284" s="110"/>
      <c r="E284" s="110"/>
      <c r="F284" s="110"/>
      <c r="G284" s="110"/>
      <c r="H284" s="110"/>
      <c r="I284" s="110"/>
      <c r="J284" s="110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2">
      <c r="A285" s="6"/>
      <c r="B285" s="110"/>
      <c r="C285" s="110"/>
      <c r="D285" s="110"/>
      <c r="E285" s="110"/>
      <c r="F285" s="110"/>
      <c r="G285" s="110"/>
      <c r="H285" s="110"/>
      <c r="I285" s="110"/>
      <c r="J285" s="110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2">
      <c r="A286" s="6"/>
      <c r="B286" s="110"/>
      <c r="C286" s="110"/>
      <c r="D286" s="110"/>
      <c r="E286" s="110"/>
      <c r="F286" s="110"/>
      <c r="G286" s="110"/>
      <c r="H286" s="110"/>
      <c r="I286" s="110"/>
      <c r="J286" s="110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2">
      <c r="A287" s="6"/>
      <c r="B287" s="110"/>
      <c r="C287" s="110"/>
      <c r="D287" s="110"/>
      <c r="E287" s="110"/>
      <c r="F287" s="110"/>
      <c r="G287" s="110"/>
      <c r="H287" s="110"/>
      <c r="I287" s="110"/>
      <c r="J287" s="110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2">
      <c r="A288" s="6"/>
      <c r="B288" s="110"/>
      <c r="C288" s="110"/>
      <c r="D288" s="110"/>
      <c r="E288" s="110"/>
      <c r="F288" s="110"/>
      <c r="G288" s="110"/>
      <c r="H288" s="110"/>
      <c r="I288" s="110"/>
      <c r="J288" s="110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2">
      <c r="A289" s="6"/>
      <c r="B289" s="110"/>
      <c r="C289" s="110"/>
      <c r="D289" s="110"/>
      <c r="E289" s="110"/>
      <c r="F289" s="110"/>
      <c r="G289" s="110"/>
      <c r="H289" s="110"/>
      <c r="I289" s="110"/>
      <c r="J289" s="110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2">
      <c r="A290" s="6"/>
      <c r="B290" s="110"/>
      <c r="C290" s="110"/>
      <c r="D290" s="110"/>
      <c r="E290" s="110"/>
      <c r="F290" s="110"/>
      <c r="G290" s="110"/>
      <c r="H290" s="110"/>
      <c r="I290" s="110"/>
      <c r="J290" s="110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2">
      <c r="A291" s="6"/>
      <c r="B291" s="110"/>
      <c r="C291" s="110"/>
      <c r="D291" s="110"/>
      <c r="E291" s="110"/>
      <c r="F291" s="110"/>
      <c r="G291" s="110"/>
      <c r="H291" s="110"/>
      <c r="I291" s="110"/>
      <c r="J291" s="110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2">
      <c r="A292" s="6"/>
      <c r="B292" s="110"/>
      <c r="C292" s="110"/>
      <c r="D292" s="110"/>
      <c r="E292" s="110"/>
      <c r="F292" s="110"/>
      <c r="G292" s="110"/>
      <c r="H292" s="110"/>
      <c r="I292" s="110"/>
      <c r="J292" s="110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2">
      <c r="A293" s="6"/>
      <c r="B293" s="110"/>
      <c r="C293" s="110"/>
      <c r="D293" s="110"/>
      <c r="E293" s="110"/>
      <c r="F293" s="110"/>
      <c r="G293" s="110"/>
      <c r="H293" s="110"/>
      <c r="I293" s="110"/>
      <c r="J293" s="110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2">
      <c r="A294" s="6"/>
      <c r="B294" s="110"/>
      <c r="C294" s="110"/>
      <c r="D294" s="110"/>
      <c r="E294" s="110"/>
      <c r="F294" s="110"/>
      <c r="G294" s="110"/>
      <c r="H294" s="110"/>
      <c r="I294" s="110"/>
      <c r="J294" s="110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2">
      <c r="A295" s="6"/>
      <c r="B295" s="110"/>
      <c r="C295" s="110"/>
      <c r="D295" s="110"/>
      <c r="E295" s="110"/>
      <c r="F295" s="110"/>
      <c r="G295" s="110"/>
      <c r="H295" s="110"/>
      <c r="I295" s="110"/>
      <c r="J295" s="110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2">
      <c r="A296" s="6"/>
      <c r="B296" s="110"/>
      <c r="C296" s="110"/>
      <c r="D296" s="110"/>
      <c r="E296" s="110"/>
      <c r="F296" s="110"/>
      <c r="G296" s="110"/>
      <c r="H296" s="110"/>
      <c r="I296" s="110"/>
      <c r="J296" s="110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2">
      <c r="A297" s="6"/>
      <c r="B297" s="110"/>
      <c r="C297" s="110"/>
      <c r="D297" s="110"/>
      <c r="E297" s="110"/>
      <c r="F297" s="110"/>
      <c r="G297" s="110"/>
      <c r="H297" s="110"/>
      <c r="I297" s="110"/>
      <c r="J297" s="110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2">
      <c r="A298" s="6"/>
      <c r="B298" s="110"/>
      <c r="C298" s="110"/>
      <c r="D298" s="110"/>
      <c r="E298" s="110"/>
      <c r="F298" s="110"/>
      <c r="G298" s="110"/>
      <c r="H298" s="110"/>
      <c r="I298" s="110"/>
      <c r="J298" s="110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2">
      <c r="A299" s="6"/>
      <c r="B299" s="110"/>
      <c r="C299" s="110"/>
      <c r="D299" s="110"/>
      <c r="E299" s="110"/>
      <c r="F299" s="110"/>
      <c r="G299" s="110"/>
      <c r="H299" s="110"/>
      <c r="I299" s="110"/>
      <c r="J299" s="110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2">
      <c r="A300" s="6"/>
      <c r="B300" s="110"/>
      <c r="C300" s="110"/>
      <c r="D300" s="110"/>
      <c r="E300" s="110"/>
      <c r="F300" s="110"/>
      <c r="G300" s="110"/>
      <c r="H300" s="110"/>
      <c r="I300" s="110"/>
      <c r="J300" s="110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2">
      <c r="A301" s="6"/>
      <c r="B301" s="110"/>
      <c r="C301" s="110"/>
      <c r="D301" s="110"/>
      <c r="E301" s="110"/>
      <c r="F301" s="110"/>
      <c r="G301" s="110"/>
      <c r="H301" s="110"/>
      <c r="I301" s="110"/>
      <c r="J301" s="110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2">
      <c r="A302" s="6"/>
      <c r="B302" s="110"/>
      <c r="C302" s="110"/>
      <c r="D302" s="110"/>
      <c r="E302" s="110"/>
      <c r="F302" s="110"/>
      <c r="G302" s="110"/>
      <c r="H302" s="110"/>
      <c r="I302" s="110"/>
      <c r="J302" s="110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2">
      <c r="A303" s="6"/>
      <c r="B303" s="110"/>
      <c r="C303" s="110"/>
      <c r="D303" s="110"/>
      <c r="E303" s="110"/>
      <c r="F303" s="110"/>
      <c r="G303" s="110"/>
      <c r="H303" s="110"/>
      <c r="I303" s="110"/>
      <c r="J303" s="110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2">
      <c r="A304" s="6"/>
      <c r="B304" s="110"/>
      <c r="C304" s="110"/>
      <c r="D304" s="110"/>
      <c r="E304" s="110"/>
      <c r="F304" s="110"/>
      <c r="G304" s="110"/>
      <c r="H304" s="110"/>
      <c r="I304" s="110"/>
      <c r="J304" s="110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2">
      <c r="A305" s="6"/>
      <c r="B305" s="110"/>
      <c r="C305" s="110"/>
      <c r="D305" s="110"/>
      <c r="E305" s="110"/>
      <c r="F305" s="110"/>
      <c r="G305" s="110"/>
      <c r="H305" s="110"/>
      <c r="I305" s="110"/>
      <c r="J305" s="110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2">
      <c r="A306" s="6"/>
      <c r="B306" s="110"/>
      <c r="C306" s="110"/>
      <c r="D306" s="110"/>
      <c r="E306" s="110"/>
      <c r="F306" s="110"/>
      <c r="G306" s="110"/>
      <c r="H306" s="110"/>
      <c r="I306" s="110"/>
      <c r="J306" s="110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2">
      <c r="A307" s="6"/>
      <c r="B307" s="110"/>
      <c r="C307" s="110"/>
      <c r="D307" s="110"/>
      <c r="E307" s="110"/>
      <c r="F307" s="110"/>
      <c r="G307" s="110"/>
      <c r="H307" s="110"/>
      <c r="I307" s="110"/>
      <c r="J307" s="110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2">
      <c r="A308" s="6"/>
      <c r="B308" s="110"/>
      <c r="C308" s="110"/>
      <c r="D308" s="110"/>
      <c r="E308" s="110"/>
      <c r="F308" s="110"/>
      <c r="G308" s="110"/>
      <c r="H308" s="110"/>
      <c r="I308" s="110"/>
      <c r="J308" s="110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2">
      <c r="A309" s="6"/>
      <c r="B309" s="110"/>
      <c r="C309" s="110"/>
      <c r="D309" s="110"/>
      <c r="E309" s="110"/>
      <c r="F309" s="110"/>
      <c r="G309" s="110"/>
      <c r="H309" s="110"/>
      <c r="I309" s="110"/>
      <c r="J309" s="110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2">
      <c r="A310" s="6"/>
      <c r="B310" s="110"/>
      <c r="C310" s="110"/>
      <c r="D310" s="110"/>
      <c r="E310" s="110"/>
      <c r="F310" s="110"/>
      <c r="G310" s="110"/>
      <c r="H310" s="110"/>
      <c r="I310" s="110"/>
      <c r="J310" s="110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2">
      <c r="A311" s="6"/>
      <c r="B311" s="110"/>
      <c r="C311" s="110"/>
      <c r="D311" s="110"/>
      <c r="E311" s="110"/>
      <c r="F311" s="110"/>
      <c r="G311" s="110"/>
      <c r="H311" s="110"/>
      <c r="I311" s="110"/>
      <c r="J311" s="110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2">
      <c r="A312" s="6"/>
      <c r="B312" s="110"/>
      <c r="C312" s="110"/>
      <c r="D312" s="110"/>
      <c r="E312" s="110"/>
      <c r="F312" s="110"/>
      <c r="G312" s="110"/>
      <c r="H312" s="110"/>
      <c r="I312" s="110"/>
      <c r="J312" s="110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2">
      <c r="A313" s="6"/>
      <c r="B313" s="110"/>
      <c r="C313" s="110"/>
      <c r="D313" s="110"/>
      <c r="E313" s="110"/>
      <c r="F313" s="110"/>
      <c r="G313" s="110"/>
      <c r="H313" s="110"/>
      <c r="I313" s="110"/>
      <c r="J313" s="110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2">
      <c r="A314" s="6"/>
      <c r="B314" s="110"/>
      <c r="C314" s="110"/>
      <c r="D314" s="110"/>
      <c r="E314" s="110"/>
      <c r="F314" s="110"/>
      <c r="G314" s="110"/>
      <c r="H314" s="110"/>
      <c r="I314" s="110"/>
      <c r="J314" s="110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2">
      <c r="A315" s="6"/>
      <c r="B315" s="110"/>
      <c r="C315" s="110"/>
      <c r="D315" s="110"/>
      <c r="E315" s="110"/>
      <c r="F315" s="110"/>
      <c r="G315" s="110"/>
      <c r="H315" s="110"/>
      <c r="I315" s="110"/>
      <c r="J315" s="110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2">
      <c r="A316" s="6"/>
      <c r="B316" s="110"/>
      <c r="C316" s="110"/>
      <c r="D316" s="110"/>
      <c r="E316" s="110"/>
      <c r="F316" s="110"/>
      <c r="G316" s="110"/>
      <c r="H316" s="110"/>
      <c r="I316" s="110"/>
      <c r="J316" s="110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2">
      <c r="A317" s="6"/>
      <c r="B317" s="110"/>
      <c r="C317" s="110"/>
      <c r="D317" s="110"/>
      <c r="E317" s="110"/>
      <c r="F317" s="110"/>
      <c r="G317" s="110"/>
      <c r="H317" s="110"/>
      <c r="I317" s="110"/>
      <c r="J317" s="110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2">
      <c r="A318" s="6"/>
      <c r="B318" s="110"/>
      <c r="C318" s="110"/>
      <c r="D318" s="110"/>
      <c r="E318" s="110"/>
      <c r="F318" s="110"/>
      <c r="G318" s="110"/>
      <c r="H318" s="110"/>
      <c r="I318" s="110"/>
      <c r="J318" s="110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2">
      <c r="A319" s="6"/>
      <c r="B319" s="110"/>
      <c r="C319" s="110"/>
      <c r="D319" s="110"/>
      <c r="E319" s="110"/>
      <c r="F319" s="110"/>
      <c r="G319" s="110"/>
      <c r="H319" s="110"/>
      <c r="I319" s="110"/>
      <c r="J319" s="110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2">
      <c r="A320" s="6"/>
      <c r="B320" s="110"/>
      <c r="C320" s="110"/>
      <c r="D320" s="110"/>
      <c r="E320" s="110"/>
      <c r="F320" s="110"/>
      <c r="G320" s="110"/>
      <c r="H320" s="110"/>
      <c r="I320" s="110"/>
      <c r="J320" s="110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2">
      <c r="A321" s="6"/>
      <c r="B321" s="110"/>
      <c r="C321" s="110"/>
      <c r="D321" s="110"/>
      <c r="E321" s="110"/>
      <c r="F321" s="110"/>
      <c r="G321" s="110"/>
      <c r="H321" s="110"/>
      <c r="I321" s="110"/>
      <c r="J321" s="110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2">
      <c r="A322" s="6"/>
      <c r="B322" s="110"/>
      <c r="C322" s="110"/>
      <c r="D322" s="110"/>
      <c r="E322" s="110"/>
      <c r="F322" s="110"/>
      <c r="G322" s="110"/>
      <c r="H322" s="110"/>
      <c r="I322" s="110"/>
      <c r="J322" s="110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2">
      <c r="A323" s="6"/>
      <c r="B323" s="110"/>
      <c r="C323" s="110"/>
      <c r="D323" s="110"/>
      <c r="E323" s="110"/>
      <c r="F323" s="110"/>
      <c r="G323" s="110"/>
      <c r="H323" s="110"/>
      <c r="I323" s="110"/>
      <c r="J323" s="110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2">
      <c r="A324" s="6"/>
      <c r="B324" s="110"/>
      <c r="C324" s="110"/>
      <c r="D324" s="110"/>
      <c r="E324" s="110"/>
      <c r="F324" s="110"/>
      <c r="G324" s="110"/>
      <c r="H324" s="110"/>
      <c r="I324" s="110"/>
      <c r="J324" s="110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2">
      <c r="A325" s="6"/>
      <c r="B325" s="110"/>
      <c r="C325" s="110"/>
      <c r="D325" s="110"/>
      <c r="E325" s="110"/>
      <c r="F325" s="110"/>
      <c r="G325" s="110"/>
      <c r="H325" s="110"/>
      <c r="I325" s="110"/>
      <c r="J325" s="110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2">
      <c r="A326" s="6"/>
      <c r="B326" s="110"/>
      <c r="C326" s="110"/>
      <c r="D326" s="110"/>
      <c r="E326" s="110"/>
      <c r="F326" s="110"/>
      <c r="G326" s="110"/>
      <c r="H326" s="110"/>
      <c r="I326" s="110"/>
      <c r="J326" s="110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2">
      <c r="A327" s="6"/>
      <c r="B327" s="110"/>
      <c r="C327" s="110"/>
      <c r="D327" s="110"/>
      <c r="E327" s="110"/>
      <c r="F327" s="110"/>
      <c r="G327" s="110"/>
      <c r="H327" s="110"/>
      <c r="I327" s="110"/>
      <c r="J327" s="110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2">
      <c r="A328" s="6"/>
      <c r="B328" s="110"/>
      <c r="C328" s="110"/>
      <c r="D328" s="110"/>
      <c r="E328" s="110"/>
      <c r="F328" s="110"/>
      <c r="G328" s="110"/>
      <c r="H328" s="110"/>
      <c r="I328" s="110"/>
      <c r="J328" s="110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2">
      <c r="A329" s="6"/>
      <c r="B329" s="110"/>
      <c r="C329" s="110"/>
      <c r="D329" s="110"/>
      <c r="E329" s="110"/>
      <c r="F329" s="110"/>
      <c r="G329" s="110"/>
      <c r="H329" s="110"/>
      <c r="I329" s="110"/>
      <c r="J329" s="110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2">
      <c r="A330" s="6"/>
      <c r="B330" s="110"/>
      <c r="C330" s="110"/>
      <c r="D330" s="110"/>
      <c r="E330" s="110"/>
      <c r="F330" s="110"/>
      <c r="G330" s="110"/>
      <c r="H330" s="110"/>
      <c r="I330" s="110"/>
      <c r="J330" s="110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2">
      <c r="A331" s="6"/>
      <c r="B331" s="110"/>
      <c r="C331" s="110"/>
      <c r="D331" s="110"/>
      <c r="E331" s="110"/>
      <c r="F331" s="110"/>
      <c r="G331" s="110"/>
      <c r="H331" s="110"/>
      <c r="I331" s="110"/>
      <c r="J331" s="110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2">
      <c r="A332" s="6"/>
      <c r="B332" s="110"/>
      <c r="C332" s="110"/>
      <c r="D332" s="110"/>
      <c r="E332" s="110"/>
      <c r="F332" s="110"/>
      <c r="G332" s="110"/>
      <c r="H332" s="110"/>
      <c r="I332" s="110"/>
      <c r="J332" s="110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2">
      <c r="A333" s="6"/>
      <c r="B333" s="110"/>
      <c r="C333" s="110"/>
      <c r="D333" s="110"/>
      <c r="E333" s="110"/>
      <c r="F333" s="110"/>
      <c r="G333" s="110"/>
      <c r="H333" s="110"/>
      <c r="I333" s="110"/>
      <c r="J333" s="110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2">
      <c r="A334" s="6"/>
      <c r="B334" s="110"/>
      <c r="C334" s="110"/>
      <c r="D334" s="110"/>
      <c r="E334" s="110"/>
      <c r="F334" s="110"/>
      <c r="G334" s="110"/>
      <c r="H334" s="110"/>
      <c r="I334" s="110"/>
      <c r="J334" s="110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2">
      <c r="A335" s="6"/>
      <c r="B335" s="110"/>
      <c r="C335" s="110"/>
      <c r="D335" s="110"/>
      <c r="E335" s="110"/>
      <c r="F335" s="110"/>
      <c r="G335" s="110"/>
      <c r="H335" s="110"/>
      <c r="I335" s="110"/>
      <c r="J335" s="110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2">
      <c r="A336" s="6"/>
      <c r="B336" s="110"/>
      <c r="C336" s="110"/>
      <c r="D336" s="110"/>
      <c r="E336" s="110"/>
      <c r="F336" s="110"/>
      <c r="G336" s="110"/>
      <c r="H336" s="110"/>
      <c r="I336" s="110"/>
      <c r="J336" s="110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2">
      <c r="A337" s="6"/>
      <c r="B337" s="110"/>
      <c r="C337" s="110"/>
      <c r="D337" s="110"/>
      <c r="E337" s="110"/>
      <c r="F337" s="110"/>
      <c r="G337" s="110"/>
      <c r="H337" s="110"/>
      <c r="I337" s="110"/>
      <c r="J337" s="110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2">
      <c r="A338" s="6"/>
      <c r="B338" s="110"/>
      <c r="C338" s="110"/>
      <c r="D338" s="110"/>
      <c r="E338" s="110"/>
      <c r="F338" s="110"/>
      <c r="G338" s="110"/>
      <c r="H338" s="110"/>
      <c r="I338" s="110"/>
      <c r="J338" s="110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2">
      <c r="A339" s="6"/>
      <c r="B339" s="110"/>
      <c r="C339" s="110"/>
      <c r="D339" s="110"/>
      <c r="E339" s="110"/>
      <c r="F339" s="110"/>
      <c r="G339" s="110"/>
      <c r="H339" s="110"/>
      <c r="I339" s="110"/>
      <c r="J339" s="110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2">
      <c r="A340" s="6"/>
      <c r="B340" s="110"/>
      <c r="C340" s="110"/>
      <c r="D340" s="110"/>
      <c r="E340" s="110"/>
      <c r="F340" s="110"/>
      <c r="G340" s="110"/>
      <c r="H340" s="110"/>
      <c r="I340" s="110"/>
      <c r="J340" s="110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2">
      <c r="A341" s="6"/>
      <c r="B341" s="110"/>
      <c r="C341" s="110"/>
      <c r="D341" s="110"/>
      <c r="E341" s="110"/>
      <c r="F341" s="110"/>
      <c r="G341" s="110"/>
      <c r="H341" s="110"/>
      <c r="I341" s="110"/>
      <c r="J341" s="110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2">
      <c r="A342" s="6"/>
      <c r="B342" s="110"/>
      <c r="C342" s="110"/>
      <c r="D342" s="110"/>
      <c r="E342" s="110"/>
      <c r="F342" s="110"/>
      <c r="G342" s="110"/>
      <c r="H342" s="110"/>
      <c r="I342" s="110"/>
      <c r="J342" s="110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2">
      <c r="A343" s="6"/>
      <c r="B343" s="110"/>
      <c r="C343" s="110"/>
      <c r="D343" s="110"/>
      <c r="E343" s="110"/>
      <c r="F343" s="110"/>
      <c r="G343" s="110"/>
      <c r="H343" s="110"/>
      <c r="I343" s="110"/>
      <c r="J343" s="110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2">
      <c r="A344" s="6"/>
      <c r="B344" s="110"/>
      <c r="C344" s="110"/>
      <c r="D344" s="110"/>
      <c r="E344" s="110"/>
      <c r="F344" s="110"/>
      <c r="G344" s="110"/>
      <c r="H344" s="110"/>
      <c r="I344" s="110"/>
      <c r="J344" s="110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2">
      <c r="A345" s="6"/>
      <c r="B345" s="110"/>
      <c r="C345" s="110"/>
      <c r="D345" s="110"/>
      <c r="E345" s="110"/>
      <c r="F345" s="110"/>
      <c r="G345" s="110"/>
      <c r="H345" s="110"/>
      <c r="I345" s="110"/>
      <c r="J345" s="110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2">
      <c r="A346" s="6"/>
      <c r="B346" s="110"/>
      <c r="C346" s="110"/>
      <c r="D346" s="110"/>
      <c r="E346" s="110"/>
      <c r="F346" s="110"/>
      <c r="G346" s="110"/>
      <c r="H346" s="110"/>
      <c r="I346" s="110"/>
      <c r="J346" s="110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2">
      <c r="A347" s="6"/>
      <c r="B347" s="110"/>
      <c r="C347" s="110"/>
      <c r="D347" s="110"/>
      <c r="E347" s="110"/>
      <c r="F347" s="110"/>
      <c r="G347" s="110"/>
      <c r="H347" s="110"/>
      <c r="I347" s="110"/>
      <c r="J347" s="110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2">
      <c r="A348" s="6"/>
      <c r="B348" s="110"/>
      <c r="C348" s="110"/>
      <c r="D348" s="110"/>
      <c r="E348" s="110"/>
      <c r="F348" s="110"/>
      <c r="G348" s="110"/>
      <c r="H348" s="110"/>
      <c r="I348" s="110"/>
      <c r="J348" s="110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2">
      <c r="A349" s="6"/>
      <c r="B349" s="110"/>
      <c r="C349" s="110"/>
      <c r="D349" s="110"/>
      <c r="E349" s="110"/>
      <c r="F349" s="110"/>
      <c r="G349" s="110"/>
      <c r="H349" s="110"/>
      <c r="I349" s="110"/>
      <c r="J349" s="110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2">
      <c r="A350" s="6"/>
      <c r="B350" s="110"/>
      <c r="C350" s="110"/>
      <c r="D350" s="110"/>
      <c r="E350" s="110"/>
      <c r="F350" s="110"/>
      <c r="G350" s="110"/>
      <c r="H350" s="110"/>
      <c r="I350" s="110"/>
      <c r="J350" s="110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2">
      <c r="A351" s="6"/>
      <c r="B351" s="110"/>
      <c r="C351" s="110"/>
      <c r="D351" s="110"/>
      <c r="E351" s="110"/>
      <c r="F351" s="110"/>
      <c r="G351" s="110"/>
      <c r="H351" s="110"/>
      <c r="I351" s="110"/>
      <c r="J351" s="110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2">
      <c r="A352" s="6"/>
      <c r="B352" s="110"/>
      <c r="C352" s="110"/>
      <c r="D352" s="110"/>
      <c r="E352" s="110"/>
      <c r="F352" s="110"/>
      <c r="G352" s="110"/>
      <c r="H352" s="110"/>
      <c r="I352" s="110"/>
      <c r="J352" s="110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2">
      <c r="A353" s="6"/>
      <c r="B353" s="110"/>
      <c r="C353" s="110"/>
      <c r="D353" s="110"/>
      <c r="E353" s="110"/>
      <c r="F353" s="110"/>
      <c r="G353" s="110"/>
      <c r="H353" s="110"/>
      <c r="I353" s="110"/>
      <c r="J353" s="110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2">
      <c r="A354" s="6"/>
      <c r="B354" s="110"/>
      <c r="C354" s="110"/>
      <c r="D354" s="110"/>
      <c r="E354" s="110"/>
      <c r="F354" s="110"/>
      <c r="G354" s="110"/>
      <c r="H354" s="110"/>
      <c r="I354" s="110"/>
      <c r="J354" s="110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2">
      <c r="A355" s="6"/>
      <c r="B355" s="110"/>
      <c r="C355" s="110"/>
      <c r="D355" s="110"/>
      <c r="E355" s="110"/>
      <c r="F355" s="110"/>
      <c r="G355" s="110"/>
      <c r="H355" s="110"/>
      <c r="I355" s="110"/>
      <c r="J355" s="110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2">
      <c r="A356" s="6"/>
      <c r="B356" s="110"/>
      <c r="C356" s="110"/>
      <c r="D356" s="110"/>
      <c r="E356" s="110"/>
      <c r="F356" s="110"/>
      <c r="G356" s="110"/>
      <c r="H356" s="110"/>
      <c r="I356" s="110"/>
      <c r="J356" s="110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2">
      <c r="A357" s="6"/>
      <c r="B357" s="110"/>
      <c r="C357" s="110"/>
      <c r="D357" s="110"/>
      <c r="E357" s="110"/>
      <c r="F357" s="110"/>
      <c r="G357" s="110"/>
      <c r="H357" s="110"/>
      <c r="I357" s="110"/>
      <c r="J357" s="110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2">
      <c r="A358" s="6"/>
      <c r="B358" s="110"/>
      <c r="C358" s="110"/>
      <c r="D358" s="110"/>
      <c r="E358" s="110"/>
      <c r="F358" s="110"/>
      <c r="G358" s="110"/>
      <c r="H358" s="110"/>
      <c r="I358" s="110"/>
      <c r="J358" s="110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2">
      <c r="A359" s="6"/>
      <c r="B359" s="110"/>
      <c r="C359" s="110"/>
      <c r="D359" s="110"/>
      <c r="E359" s="110"/>
      <c r="F359" s="110"/>
      <c r="G359" s="110"/>
      <c r="H359" s="110"/>
      <c r="I359" s="110"/>
      <c r="J359" s="110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2">
      <c r="A360" s="6"/>
      <c r="B360" s="110"/>
      <c r="C360" s="110"/>
      <c r="D360" s="110"/>
      <c r="E360" s="110"/>
      <c r="F360" s="110"/>
      <c r="G360" s="110"/>
      <c r="H360" s="110"/>
      <c r="I360" s="110"/>
      <c r="J360" s="110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2">
      <c r="A361" s="6"/>
      <c r="B361" s="110"/>
      <c r="C361" s="110"/>
      <c r="D361" s="110"/>
      <c r="E361" s="110"/>
      <c r="F361" s="110"/>
      <c r="G361" s="110"/>
      <c r="H361" s="110"/>
      <c r="I361" s="110"/>
      <c r="J361" s="110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2">
      <c r="A362" s="6"/>
      <c r="B362" s="110"/>
      <c r="C362" s="110"/>
      <c r="D362" s="110"/>
      <c r="E362" s="110"/>
      <c r="F362" s="110"/>
      <c r="G362" s="110"/>
      <c r="H362" s="110"/>
      <c r="I362" s="110"/>
      <c r="J362" s="110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2">
      <c r="A363" s="6"/>
      <c r="B363" s="110"/>
      <c r="C363" s="110"/>
      <c r="D363" s="110"/>
      <c r="E363" s="110"/>
      <c r="F363" s="110"/>
      <c r="G363" s="110"/>
      <c r="H363" s="110"/>
      <c r="I363" s="110"/>
      <c r="J363" s="110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2">
      <c r="A364" s="6"/>
      <c r="B364" s="110"/>
      <c r="C364" s="110"/>
      <c r="D364" s="110"/>
      <c r="E364" s="110"/>
      <c r="F364" s="110"/>
      <c r="G364" s="110"/>
      <c r="H364" s="110"/>
      <c r="I364" s="110"/>
      <c r="J364" s="110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2">
      <c r="A365" s="6"/>
      <c r="B365" s="110"/>
      <c r="C365" s="110"/>
      <c r="D365" s="110"/>
      <c r="E365" s="110"/>
      <c r="F365" s="110"/>
      <c r="G365" s="110"/>
      <c r="H365" s="110"/>
      <c r="I365" s="110"/>
      <c r="J365" s="110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2">
      <c r="A366" s="6"/>
      <c r="B366" s="110"/>
      <c r="C366" s="110"/>
      <c r="D366" s="110"/>
      <c r="E366" s="110"/>
      <c r="F366" s="110"/>
      <c r="G366" s="110"/>
      <c r="H366" s="110"/>
      <c r="I366" s="110"/>
      <c r="J366" s="110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2">
      <c r="A367" s="6"/>
      <c r="B367" s="110"/>
      <c r="C367" s="110"/>
      <c r="D367" s="110"/>
      <c r="E367" s="110"/>
      <c r="F367" s="110"/>
      <c r="G367" s="110"/>
      <c r="H367" s="110"/>
      <c r="I367" s="110"/>
      <c r="J367" s="110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2">
      <c r="A368" s="6"/>
      <c r="B368" s="110"/>
      <c r="C368" s="110"/>
      <c r="D368" s="110"/>
      <c r="E368" s="110"/>
      <c r="F368" s="110"/>
      <c r="G368" s="110"/>
      <c r="H368" s="110"/>
      <c r="I368" s="110"/>
      <c r="J368" s="110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2">
      <c r="A369" s="6"/>
      <c r="B369" s="110"/>
      <c r="C369" s="110"/>
      <c r="D369" s="110"/>
      <c r="E369" s="110"/>
      <c r="F369" s="110"/>
      <c r="G369" s="110"/>
      <c r="H369" s="110"/>
      <c r="I369" s="110"/>
      <c r="J369" s="110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2">
      <c r="A370" s="6"/>
      <c r="B370" s="110"/>
      <c r="C370" s="110"/>
      <c r="D370" s="110"/>
      <c r="E370" s="110"/>
      <c r="F370" s="110"/>
      <c r="G370" s="110"/>
      <c r="H370" s="110"/>
      <c r="I370" s="110"/>
      <c r="J370" s="110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2">
      <c r="A371" s="6"/>
      <c r="B371" s="110"/>
      <c r="C371" s="110"/>
      <c r="D371" s="110"/>
      <c r="E371" s="110"/>
      <c r="F371" s="110"/>
      <c r="G371" s="110"/>
      <c r="H371" s="110"/>
      <c r="I371" s="110"/>
      <c r="J371" s="110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2">
      <c r="A372" s="6"/>
      <c r="B372" s="110"/>
      <c r="C372" s="110"/>
      <c r="D372" s="110"/>
      <c r="E372" s="110"/>
      <c r="F372" s="110"/>
      <c r="G372" s="110"/>
      <c r="H372" s="110"/>
      <c r="I372" s="110"/>
      <c r="J372" s="110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2">
      <c r="A373" s="6"/>
      <c r="B373" s="110"/>
      <c r="C373" s="110"/>
      <c r="D373" s="110"/>
      <c r="E373" s="110"/>
      <c r="F373" s="110"/>
      <c r="G373" s="110"/>
      <c r="H373" s="110"/>
      <c r="I373" s="110"/>
      <c r="J373" s="110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2">
      <c r="A374" s="6"/>
      <c r="B374" s="110"/>
      <c r="C374" s="110"/>
      <c r="D374" s="110"/>
      <c r="E374" s="110"/>
      <c r="F374" s="110"/>
      <c r="G374" s="110"/>
      <c r="H374" s="110"/>
      <c r="I374" s="110"/>
      <c r="J374" s="110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2">
      <c r="A375" s="6"/>
      <c r="B375" s="110"/>
      <c r="C375" s="110"/>
      <c r="D375" s="110"/>
      <c r="E375" s="110"/>
      <c r="F375" s="110"/>
      <c r="G375" s="110"/>
      <c r="H375" s="110"/>
      <c r="I375" s="110"/>
      <c r="J375" s="110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2">
      <c r="A376" s="6"/>
      <c r="B376" s="110"/>
      <c r="C376" s="110"/>
      <c r="D376" s="110"/>
      <c r="E376" s="110"/>
      <c r="F376" s="110"/>
      <c r="G376" s="110"/>
      <c r="H376" s="110"/>
      <c r="I376" s="110"/>
      <c r="J376" s="110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2">
      <c r="A377" s="6"/>
      <c r="B377" s="110"/>
      <c r="C377" s="110"/>
      <c r="D377" s="110"/>
      <c r="E377" s="110"/>
      <c r="F377" s="110"/>
      <c r="G377" s="110"/>
      <c r="H377" s="110"/>
      <c r="I377" s="110"/>
      <c r="J377" s="110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2">
      <c r="A378" s="6"/>
      <c r="B378" s="110"/>
      <c r="C378" s="110"/>
      <c r="D378" s="110"/>
      <c r="E378" s="110"/>
      <c r="F378" s="110"/>
      <c r="G378" s="110"/>
      <c r="H378" s="110"/>
      <c r="I378" s="110"/>
      <c r="J378" s="110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2">
      <c r="A379" s="6"/>
      <c r="B379" s="110"/>
      <c r="C379" s="110"/>
      <c r="D379" s="110"/>
      <c r="E379" s="110"/>
      <c r="F379" s="110"/>
      <c r="G379" s="110"/>
      <c r="H379" s="110"/>
      <c r="I379" s="110"/>
      <c r="J379" s="110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2">
      <c r="A380" s="6"/>
      <c r="B380" s="110"/>
      <c r="C380" s="110"/>
      <c r="D380" s="110"/>
      <c r="E380" s="110"/>
      <c r="F380" s="110"/>
      <c r="G380" s="110"/>
      <c r="H380" s="110"/>
      <c r="I380" s="110"/>
      <c r="J380" s="110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2">
      <c r="A381" s="6"/>
      <c r="B381" s="110"/>
      <c r="C381" s="110"/>
      <c r="D381" s="110"/>
      <c r="E381" s="110"/>
      <c r="F381" s="110"/>
      <c r="G381" s="110"/>
      <c r="H381" s="110"/>
      <c r="I381" s="110"/>
      <c r="J381" s="110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2">
      <c r="A382" s="6"/>
      <c r="B382" s="110"/>
      <c r="C382" s="110"/>
      <c r="D382" s="110"/>
      <c r="E382" s="110"/>
      <c r="F382" s="110"/>
      <c r="G382" s="110"/>
      <c r="H382" s="110"/>
      <c r="I382" s="110"/>
      <c r="J382" s="110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2">
      <c r="A383" s="6"/>
      <c r="B383" s="110"/>
      <c r="C383" s="110"/>
      <c r="D383" s="110"/>
      <c r="E383" s="110"/>
      <c r="F383" s="110"/>
      <c r="G383" s="110"/>
      <c r="H383" s="110"/>
      <c r="I383" s="110"/>
      <c r="J383" s="110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2">
      <c r="A384" s="6"/>
      <c r="B384" s="110"/>
      <c r="C384" s="110"/>
      <c r="D384" s="110"/>
      <c r="E384" s="110"/>
      <c r="F384" s="110"/>
      <c r="G384" s="110"/>
      <c r="H384" s="110"/>
      <c r="I384" s="110"/>
      <c r="J384" s="110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2">
      <c r="A385" s="6"/>
      <c r="B385" s="110"/>
      <c r="C385" s="110"/>
      <c r="D385" s="110"/>
      <c r="E385" s="110"/>
      <c r="F385" s="110"/>
      <c r="G385" s="110"/>
      <c r="H385" s="110"/>
      <c r="I385" s="110"/>
      <c r="J385" s="110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2">
      <c r="A386" s="6"/>
      <c r="B386" s="110"/>
      <c r="C386" s="110"/>
      <c r="D386" s="110"/>
      <c r="E386" s="110"/>
      <c r="F386" s="110"/>
      <c r="G386" s="110"/>
      <c r="H386" s="110"/>
      <c r="I386" s="110"/>
      <c r="J386" s="110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2">
      <c r="A387" s="6"/>
      <c r="B387" s="110"/>
      <c r="C387" s="110"/>
      <c r="D387" s="110"/>
      <c r="E387" s="110"/>
      <c r="F387" s="110"/>
      <c r="G387" s="110"/>
      <c r="H387" s="110"/>
      <c r="I387" s="110"/>
      <c r="J387" s="110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2">
      <c r="A388" s="6"/>
      <c r="B388" s="110"/>
      <c r="C388" s="110"/>
      <c r="D388" s="110"/>
      <c r="E388" s="110"/>
      <c r="F388" s="110"/>
      <c r="G388" s="110"/>
      <c r="H388" s="110"/>
      <c r="I388" s="110"/>
      <c r="J388" s="110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2">
      <c r="A389" s="6"/>
      <c r="B389" s="110"/>
      <c r="C389" s="110"/>
      <c r="D389" s="110"/>
      <c r="E389" s="110"/>
      <c r="F389" s="110"/>
      <c r="G389" s="110"/>
      <c r="H389" s="110"/>
      <c r="I389" s="110"/>
      <c r="J389" s="110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2">
      <c r="A390" s="6"/>
      <c r="B390" s="110"/>
      <c r="C390" s="110"/>
      <c r="D390" s="110"/>
      <c r="E390" s="110"/>
      <c r="F390" s="110"/>
      <c r="G390" s="110"/>
      <c r="H390" s="110"/>
      <c r="I390" s="110"/>
      <c r="J390" s="110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2">
      <c r="A391" s="6"/>
      <c r="B391" s="110"/>
      <c r="C391" s="110"/>
      <c r="D391" s="110"/>
      <c r="E391" s="110"/>
      <c r="F391" s="110"/>
      <c r="G391" s="110"/>
      <c r="H391" s="110"/>
      <c r="I391" s="110"/>
      <c r="J391" s="110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2">
      <c r="A392" s="6"/>
      <c r="B392" s="110"/>
      <c r="C392" s="110"/>
      <c r="D392" s="110"/>
      <c r="E392" s="110"/>
      <c r="F392" s="110"/>
      <c r="G392" s="110"/>
      <c r="H392" s="110"/>
      <c r="I392" s="110"/>
      <c r="J392" s="110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2">
      <c r="A393" s="6"/>
      <c r="B393" s="110"/>
      <c r="C393" s="110"/>
      <c r="D393" s="110"/>
      <c r="E393" s="110"/>
      <c r="F393" s="110"/>
      <c r="G393" s="110"/>
      <c r="H393" s="110"/>
      <c r="I393" s="110"/>
      <c r="J393" s="110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2">
      <c r="A394" s="6"/>
      <c r="B394" s="110"/>
      <c r="C394" s="110"/>
      <c r="D394" s="110"/>
      <c r="E394" s="110"/>
      <c r="F394" s="110"/>
      <c r="G394" s="110"/>
      <c r="H394" s="110"/>
      <c r="I394" s="110"/>
      <c r="J394" s="110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2">
      <c r="A395" s="6"/>
      <c r="B395" s="110"/>
      <c r="C395" s="110"/>
      <c r="D395" s="110"/>
      <c r="E395" s="110"/>
      <c r="F395" s="110"/>
      <c r="G395" s="110"/>
      <c r="H395" s="110"/>
      <c r="I395" s="110"/>
      <c r="J395" s="110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2">
      <c r="A396" s="6"/>
      <c r="B396" s="110"/>
      <c r="C396" s="110"/>
      <c r="D396" s="110"/>
      <c r="E396" s="110"/>
      <c r="F396" s="110"/>
      <c r="G396" s="110"/>
      <c r="H396" s="110"/>
      <c r="I396" s="110"/>
      <c r="J396" s="110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2">
      <c r="A397" s="6"/>
      <c r="B397" s="110"/>
      <c r="C397" s="110"/>
      <c r="D397" s="110"/>
      <c r="E397" s="110"/>
      <c r="F397" s="110"/>
      <c r="G397" s="110"/>
      <c r="H397" s="110"/>
      <c r="I397" s="110"/>
      <c r="J397" s="110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2">
      <c r="A398" s="6"/>
      <c r="B398" s="110"/>
      <c r="C398" s="110"/>
      <c r="D398" s="110"/>
      <c r="E398" s="110"/>
      <c r="F398" s="110"/>
      <c r="G398" s="110"/>
      <c r="H398" s="110"/>
      <c r="I398" s="110"/>
      <c r="J398" s="110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2">
      <c r="A399" s="6"/>
      <c r="B399" s="110"/>
      <c r="C399" s="110"/>
      <c r="D399" s="110"/>
      <c r="E399" s="110"/>
      <c r="F399" s="110"/>
      <c r="G399" s="110"/>
      <c r="H399" s="110"/>
      <c r="I399" s="110"/>
      <c r="J399" s="110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2">
      <c r="A400" s="6"/>
      <c r="B400" s="110"/>
      <c r="C400" s="110"/>
      <c r="D400" s="110"/>
      <c r="E400" s="110"/>
      <c r="F400" s="110"/>
      <c r="G400" s="110"/>
      <c r="H400" s="110"/>
      <c r="I400" s="110"/>
      <c r="J400" s="110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2">
      <c r="A401" s="6"/>
      <c r="B401" s="110"/>
      <c r="C401" s="110"/>
      <c r="D401" s="110"/>
      <c r="E401" s="110"/>
      <c r="F401" s="110"/>
      <c r="G401" s="110"/>
      <c r="H401" s="110"/>
      <c r="I401" s="110"/>
      <c r="J401" s="110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2">
      <c r="A402" s="6"/>
      <c r="B402" s="110"/>
      <c r="C402" s="110"/>
      <c r="D402" s="110"/>
      <c r="E402" s="110"/>
      <c r="F402" s="110"/>
      <c r="G402" s="110"/>
      <c r="H402" s="110"/>
      <c r="I402" s="110"/>
      <c r="J402" s="110"/>
      <c r="K402" s="6"/>
      <c r="L402" s="6"/>
      <c r="M402" s="6"/>
      <c r="N402" s="6"/>
      <c r="O402" s="6"/>
      <c r="P402" s="6"/>
      <c r="Q402" s="6"/>
      <c r="R402" s="6"/>
      <c r="S402" s="6"/>
    </row>
    <row r="403" spans="1:19" s="8" customFormat="1" x14ac:dyDescent="0.2">
      <c r="A403" s="6"/>
      <c r="B403" s="110"/>
      <c r="C403" s="110"/>
      <c r="D403" s="110"/>
      <c r="E403" s="110"/>
      <c r="F403" s="110"/>
      <c r="G403" s="110"/>
      <c r="H403" s="110"/>
      <c r="I403" s="110"/>
      <c r="J403" s="110"/>
      <c r="K403" s="6"/>
      <c r="L403" s="6"/>
      <c r="M403" s="6"/>
      <c r="N403" s="6"/>
      <c r="O403" s="6"/>
      <c r="P403" s="6"/>
      <c r="Q403" s="6"/>
      <c r="R403" s="6"/>
      <c r="S403" s="6"/>
    </row>
    <row r="404" spans="1:19" s="8" customFormat="1" x14ac:dyDescent="0.2">
      <c r="A404" s="6"/>
      <c r="B404" s="110"/>
      <c r="C404" s="110"/>
      <c r="D404" s="110"/>
      <c r="E404" s="110"/>
      <c r="F404" s="110"/>
      <c r="G404" s="110"/>
      <c r="H404" s="110"/>
      <c r="I404" s="110"/>
      <c r="J404" s="110"/>
      <c r="K404" s="6"/>
      <c r="L404" s="6"/>
      <c r="M404" s="6"/>
      <c r="N404" s="6"/>
      <c r="O404" s="6"/>
      <c r="P404" s="6"/>
      <c r="Q404" s="6"/>
      <c r="R404" s="6"/>
      <c r="S404" s="6"/>
    </row>
    <row r="405" spans="1:19" s="8" customFormat="1" x14ac:dyDescent="0.2">
      <c r="A405" s="6"/>
      <c r="B405" s="110"/>
      <c r="C405" s="110"/>
      <c r="D405" s="110"/>
      <c r="E405" s="110"/>
      <c r="F405" s="110"/>
      <c r="G405" s="110"/>
      <c r="H405" s="110"/>
      <c r="I405" s="110"/>
      <c r="J405" s="110"/>
      <c r="K405" s="6"/>
      <c r="L405" s="6"/>
      <c r="M405" s="6"/>
      <c r="N405" s="6"/>
      <c r="O405" s="6"/>
      <c r="P405" s="6"/>
      <c r="Q405" s="6"/>
      <c r="R405" s="6"/>
      <c r="S405" s="6"/>
    </row>
    <row r="406" spans="1:19" s="8" customFormat="1" x14ac:dyDescent="0.2">
      <c r="A406" s="6"/>
      <c r="B406" s="110"/>
      <c r="C406" s="110"/>
      <c r="D406" s="110"/>
      <c r="E406" s="110"/>
      <c r="F406" s="110"/>
      <c r="G406" s="110"/>
      <c r="H406" s="110"/>
      <c r="I406" s="110"/>
      <c r="J406" s="110"/>
      <c r="K406" s="6"/>
      <c r="L406" s="6"/>
      <c r="M406" s="6"/>
      <c r="N406" s="6"/>
      <c r="O406" s="6"/>
      <c r="P406" s="6"/>
      <c r="Q406" s="6"/>
      <c r="R406" s="6"/>
      <c r="S406" s="6"/>
    </row>
    <row r="407" spans="1:19" s="8" customFormat="1" x14ac:dyDescent="0.2">
      <c r="A407" s="6"/>
      <c r="B407" s="110"/>
      <c r="C407" s="110"/>
      <c r="D407" s="110"/>
      <c r="E407" s="110"/>
      <c r="F407" s="110"/>
      <c r="G407" s="110"/>
      <c r="H407" s="110"/>
      <c r="I407" s="110"/>
      <c r="J407" s="110"/>
      <c r="K407" s="6"/>
      <c r="L407" s="6"/>
      <c r="M407" s="6"/>
      <c r="N407" s="6"/>
      <c r="O407" s="6"/>
      <c r="P407" s="6"/>
      <c r="Q407" s="6"/>
      <c r="R407" s="6"/>
      <c r="S407" s="6"/>
    </row>
    <row r="408" spans="1:19" s="8" customFormat="1" x14ac:dyDescent="0.2">
      <c r="A408" s="6"/>
      <c r="B408" s="110"/>
      <c r="C408" s="110"/>
      <c r="D408" s="110"/>
      <c r="E408" s="110"/>
      <c r="F408" s="110"/>
      <c r="G408" s="110"/>
      <c r="H408" s="110"/>
      <c r="I408" s="110"/>
      <c r="J408" s="110"/>
      <c r="K408" s="6"/>
      <c r="L408" s="6"/>
      <c r="M408" s="6"/>
      <c r="N408" s="6"/>
      <c r="O408" s="6"/>
      <c r="P408" s="6"/>
      <c r="Q408" s="6"/>
      <c r="R408" s="6"/>
      <c r="S408" s="6"/>
    </row>
    <row r="409" spans="1:19" s="8" customFormat="1" x14ac:dyDescent="0.2">
      <c r="A409" s="6"/>
      <c r="B409" s="110"/>
      <c r="C409" s="110"/>
      <c r="D409" s="110"/>
      <c r="E409" s="110"/>
      <c r="F409" s="110"/>
      <c r="G409" s="110"/>
      <c r="H409" s="110"/>
      <c r="I409" s="110"/>
      <c r="J409" s="110"/>
      <c r="K409" s="6"/>
      <c r="L409" s="6"/>
      <c r="M409" s="6"/>
      <c r="N409" s="6"/>
      <c r="O409" s="6"/>
      <c r="P409" s="6"/>
      <c r="Q409" s="6"/>
      <c r="R409" s="6"/>
      <c r="S409" s="6"/>
    </row>
    <row r="410" spans="1:19" s="8" customFormat="1" x14ac:dyDescent="0.2">
      <c r="A410" s="6"/>
      <c r="B410" s="110"/>
      <c r="C410" s="110"/>
      <c r="D410" s="110"/>
      <c r="E410" s="110"/>
      <c r="F410" s="110"/>
      <c r="G410" s="110"/>
      <c r="H410" s="110"/>
      <c r="I410" s="110"/>
      <c r="J410" s="110"/>
      <c r="K410" s="6"/>
      <c r="L410" s="6"/>
      <c r="M410" s="6"/>
      <c r="N410" s="6"/>
      <c r="O410" s="6"/>
      <c r="P410" s="6"/>
      <c r="Q410" s="6"/>
      <c r="R410" s="6"/>
      <c r="S410" s="6"/>
    </row>
    <row r="411" spans="1:19" s="8" customFormat="1" x14ac:dyDescent="0.2">
      <c r="A411" s="6"/>
      <c r="B411" s="110"/>
      <c r="C411" s="110"/>
      <c r="D411" s="110"/>
      <c r="E411" s="110"/>
      <c r="F411" s="110"/>
      <c r="G411" s="110"/>
      <c r="H411" s="110"/>
      <c r="I411" s="110"/>
      <c r="J411" s="110"/>
      <c r="K411" s="6"/>
      <c r="L411" s="6"/>
      <c r="M411" s="6"/>
      <c r="N411" s="6"/>
      <c r="O411" s="6"/>
      <c r="P411" s="6"/>
      <c r="Q411" s="6"/>
      <c r="R411" s="6"/>
      <c r="S411" s="6"/>
    </row>
    <row r="412" spans="1:19" s="8" customFormat="1" x14ac:dyDescent="0.2">
      <c r="A412" s="6"/>
      <c r="B412" s="110"/>
      <c r="C412" s="110"/>
      <c r="D412" s="110"/>
      <c r="E412" s="110"/>
      <c r="F412" s="110"/>
      <c r="G412" s="110"/>
      <c r="H412" s="110"/>
      <c r="I412" s="110"/>
      <c r="J412" s="110"/>
      <c r="K412" s="6"/>
      <c r="L412" s="6"/>
      <c r="M412" s="6"/>
      <c r="N412" s="6"/>
      <c r="O412" s="6"/>
      <c r="P412" s="6"/>
      <c r="Q412" s="6"/>
      <c r="R412" s="6"/>
      <c r="S412" s="6"/>
    </row>
    <row r="413" spans="1:19" s="8" customFormat="1" x14ac:dyDescent="0.2">
      <c r="A413" s="6"/>
      <c r="B413" s="110"/>
      <c r="C413" s="110"/>
      <c r="D413" s="110"/>
      <c r="E413" s="110"/>
      <c r="F413" s="110"/>
      <c r="G413" s="110"/>
      <c r="H413" s="110"/>
      <c r="I413" s="110"/>
      <c r="J413" s="110"/>
      <c r="K413" s="6"/>
      <c r="L413" s="6"/>
      <c r="M413" s="6"/>
      <c r="N413" s="6"/>
      <c r="O413" s="6"/>
      <c r="P413" s="6"/>
      <c r="Q413" s="6"/>
      <c r="R413" s="6"/>
      <c r="S413" s="6"/>
    </row>
    <row r="414" spans="1:19" s="8" customFormat="1" x14ac:dyDescent="0.2">
      <c r="A414" s="6"/>
      <c r="B414" s="110"/>
      <c r="C414" s="110"/>
      <c r="D414" s="110"/>
      <c r="E414" s="110"/>
      <c r="F414" s="110"/>
      <c r="G414" s="110"/>
      <c r="H414" s="110"/>
      <c r="I414" s="110"/>
      <c r="J414" s="110"/>
      <c r="K414" s="6"/>
      <c r="L414" s="6"/>
      <c r="M414" s="6"/>
      <c r="N414" s="6"/>
      <c r="O414" s="6"/>
      <c r="P414" s="6"/>
      <c r="Q414" s="6"/>
      <c r="R414" s="6"/>
      <c r="S414" s="6"/>
    </row>
    <row r="415" spans="1:19" s="8" customFormat="1" x14ac:dyDescent="0.2">
      <c r="A415" s="6"/>
      <c r="B415" s="110"/>
      <c r="C415" s="110"/>
      <c r="D415" s="110"/>
      <c r="E415" s="110"/>
      <c r="F415" s="110"/>
      <c r="G415" s="110"/>
      <c r="H415" s="110"/>
      <c r="I415" s="110"/>
      <c r="J415" s="110"/>
      <c r="K415" s="6"/>
      <c r="L415" s="6"/>
      <c r="M415" s="6"/>
      <c r="N415" s="6"/>
      <c r="O415" s="6"/>
      <c r="P415" s="6"/>
      <c r="Q415" s="6"/>
      <c r="R415" s="6"/>
      <c r="S415" s="6"/>
    </row>
    <row r="416" spans="1:19" s="8" customFormat="1" x14ac:dyDescent="0.2">
      <c r="A416" s="6"/>
      <c r="B416" s="110"/>
      <c r="C416" s="110"/>
      <c r="D416" s="110"/>
      <c r="E416" s="110"/>
      <c r="F416" s="110"/>
      <c r="G416" s="110"/>
      <c r="H416" s="110"/>
      <c r="I416" s="110"/>
      <c r="J416" s="110"/>
      <c r="K416" s="6"/>
      <c r="L416" s="6"/>
      <c r="M416" s="6"/>
      <c r="N416" s="6"/>
      <c r="O416" s="6"/>
      <c r="P416" s="6"/>
      <c r="Q416" s="6"/>
      <c r="R416" s="6"/>
      <c r="S416" s="6"/>
    </row>
    <row r="417" spans="1:19" s="8" customFormat="1" x14ac:dyDescent="0.2">
      <c r="A417" s="6"/>
      <c r="B417" s="110"/>
      <c r="C417" s="110"/>
      <c r="D417" s="110"/>
      <c r="E417" s="110"/>
      <c r="F417" s="110"/>
      <c r="G417" s="110"/>
      <c r="H417" s="110"/>
      <c r="I417" s="110"/>
      <c r="J417" s="110"/>
      <c r="K417" s="6"/>
      <c r="L417" s="6"/>
      <c r="M417" s="6"/>
      <c r="N417" s="6"/>
      <c r="O417" s="6"/>
      <c r="P417" s="6"/>
      <c r="Q417" s="6"/>
      <c r="R417" s="6"/>
      <c r="S417" s="6"/>
    </row>
    <row r="418" spans="1:19" s="8" customFormat="1" x14ac:dyDescent="0.2">
      <c r="A418" s="6"/>
      <c r="B418" s="110"/>
      <c r="C418" s="110"/>
      <c r="D418" s="110"/>
      <c r="E418" s="110"/>
      <c r="F418" s="110"/>
      <c r="G418" s="110"/>
      <c r="H418" s="110"/>
      <c r="I418" s="110"/>
      <c r="J418" s="110"/>
      <c r="K418" s="6"/>
      <c r="L418" s="6"/>
      <c r="M418" s="6"/>
      <c r="N418" s="6"/>
      <c r="O418" s="6"/>
      <c r="P418" s="6"/>
      <c r="Q418" s="6"/>
      <c r="R418" s="6"/>
      <c r="S418" s="6"/>
    </row>
    <row r="419" spans="1:19" s="8" customFormat="1" x14ac:dyDescent="0.2">
      <c r="A419" s="6"/>
      <c r="B419" s="110"/>
      <c r="C419" s="110"/>
      <c r="D419" s="110"/>
      <c r="E419" s="110"/>
      <c r="F419" s="110"/>
      <c r="G419" s="110"/>
      <c r="H419" s="110"/>
      <c r="I419" s="110"/>
      <c r="J419" s="110"/>
      <c r="K419" s="6"/>
      <c r="L419" s="6"/>
      <c r="M419" s="6"/>
      <c r="N419" s="6"/>
      <c r="O419" s="6"/>
      <c r="P419" s="6"/>
      <c r="Q419" s="6"/>
      <c r="R419" s="6"/>
      <c r="S419" s="6"/>
    </row>
    <row r="420" spans="1:19" s="8" customFormat="1" x14ac:dyDescent="0.2">
      <c r="A420" s="6"/>
      <c r="B420" s="110"/>
      <c r="C420" s="110"/>
      <c r="D420" s="110"/>
      <c r="E420" s="110"/>
      <c r="F420" s="110"/>
      <c r="G420" s="110"/>
      <c r="H420" s="110"/>
      <c r="I420" s="110"/>
      <c r="J420" s="110"/>
      <c r="K420" s="6"/>
      <c r="L420" s="6"/>
      <c r="M420" s="6"/>
      <c r="N420" s="6"/>
      <c r="O420" s="6"/>
      <c r="P420" s="6"/>
      <c r="Q420" s="6"/>
      <c r="R420" s="6"/>
      <c r="S420" s="6"/>
    </row>
    <row r="421" spans="1:19" s="8" customFormat="1" x14ac:dyDescent="0.2">
      <c r="A421" s="6"/>
      <c r="B421" s="6"/>
      <c r="C421" s="6"/>
      <c r="D421" s="6"/>
      <c r="E421" s="6"/>
      <c r="F421" s="6"/>
      <c r="G421" s="272"/>
      <c r="H421" s="272"/>
      <c r="J421" s="6"/>
      <c r="K421" s="6"/>
      <c r="L421" s="6"/>
      <c r="M421" s="6"/>
      <c r="N421" s="6"/>
      <c r="O421" s="6"/>
      <c r="P421" s="6"/>
      <c r="Q421" s="6"/>
      <c r="R421" s="6"/>
      <c r="S421" s="6"/>
    </row>
    <row r="422" spans="1:19" s="8" customFormat="1" x14ac:dyDescent="0.2">
      <c r="A422" s="6"/>
      <c r="B422" s="6"/>
      <c r="C422" s="6"/>
      <c r="D422" s="6"/>
      <c r="E422" s="6"/>
      <c r="F422" s="6"/>
      <c r="G422" s="272"/>
      <c r="H422" s="272"/>
      <c r="J422" s="6"/>
      <c r="K422" s="6"/>
      <c r="L422" s="6"/>
      <c r="M422" s="6"/>
      <c r="N422" s="6"/>
      <c r="O422" s="6"/>
      <c r="P422" s="6"/>
      <c r="Q422" s="6"/>
      <c r="R422" s="6"/>
      <c r="S422" s="6"/>
    </row>
  </sheetData>
  <mergeCells count="92">
    <mergeCell ref="F1:H1"/>
    <mergeCell ref="F2:H2"/>
    <mergeCell ref="B8:D8"/>
    <mergeCell ref="E8:F8"/>
    <mergeCell ref="G8:H8"/>
    <mergeCell ref="C5:D5"/>
    <mergeCell ref="E6:F6"/>
    <mergeCell ref="G6:H6"/>
    <mergeCell ref="E7:F7"/>
    <mergeCell ref="G7:H7"/>
    <mergeCell ref="B9:D9"/>
    <mergeCell ref="E9:F9"/>
    <mergeCell ref="B10:D10"/>
    <mergeCell ref="E10:F10"/>
    <mergeCell ref="G10:H10"/>
    <mergeCell ref="G14:H14"/>
    <mergeCell ref="E15:F15"/>
    <mergeCell ref="G15:H15"/>
    <mergeCell ref="B16:D16"/>
    <mergeCell ref="E16:F16"/>
    <mergeCell ref="G16:H16"/>
    <mergeCell ref="E14:F14"/>
    <mergeCell ref="E11:F11"/>
    <mergeCell ref="B12:D12"/>
    <mergeCell ref="E12:F12"/>
    <mergeCell ref="B13:D13"/>
    <mergeCell ref="E13:F13"/>
    <mergeCell ref="E21:F21"/>
    <mergeCell ref="G21:H21"/>
    <mergeCell ref="B17:D17"/>
    <mergeCell ref="E17:F17"/>
    <mergeCell ref="G17:H17"/>
    <mergeCell ref="B18:D18"/>
    <mergeCell ref="E18:F18"/>
    <mergeCell ref="G18:H18"/>
    <mergeCell ref="B19:D19"/>
    <mergeCell ref="E19:F19"/>
    <mergeCell ref="G19:H19"/>
    <mergeCell ref="B20:D20"/>
    <mergeCell ref="E20:F20"/>
    <mergeCell ref="E22:F22"/>
    <mergeCell ref="E23:F23"/>
    <mergeCell ref="E24:F24"/>
    <mergeCell ref="E25:F25"/>
    <mergeCell ref="B27:D27"/>
    <mergeCell ref="E27:F27"/>
    <mergeCell ref="B26:D26"/>
    <mergeCell ref="E26:F26"/>
    <mergeCell ref="E31:F31"/>
    <mergeCell ref="E28:F28"/>
    <mergeCell ref="E29:F29"/>
    <mergeCell ref="E30:F30"/>
    <mergeCell ref="B40:D40"/>
    <mergeCell ref="E40:F40"/>
    <mergeCell ref="E37:F37"/>
    <mergeCell ref="B39:D39"/>
    <mergeCell ref="E39:F39"/>
    <mergeCell ref="G40:H40"/>
    <mergeCell ref="E32:F32"/>
    <mergeCell ref="E33:F33"/>
    <mergeCell ref="E34:F34"/>
    <mergeCell ref="E35:F35"/>
    <mergeCell ref="E36:F36"/>
    <mergeCell ref="G36:H36"/>
    <mergeCell ref="G37:H37"/>
    <mergeCell ref="G39:H39"/>
    <mergeCell ref="B55:G55"/>
    <mergeCell ref="E41:F41"/>
    <mergeCell ref="E42:F42"/>
    <mergeCell ref="E43:F43"/>
    <mergeCell ref="E44:F44"/>
    <mergeCell ref="E45:F45"/>
    <mergeCell ref="E46:F46"/>
    <mergeCell ref="E47:F47"/>
    <mergeCell ref="E48:F48"/>
    <mergeCell ref="E49:F49"/>
    <mergeCell ref="E50:F50"/>
    <mergeCell ref="E51:F51"/>
    <mergeCell ref="E52:F52"/>
    <mergeCell ref="G52:H52"/>
    <mergeCell ref="G421:H421"/>
    <mergeCell ref="G422:H422"/>
    <mergeCell ref="B56:G56"/>
    <mergeCell ref="B57:D57"/>
    <mergeCell ref="E57:F57"/>
    <mergeCell ref="G57:H57"/>
    <mergeCell ref="B58:C58"/>
    <mergeCell ref="E137:F137"/>
    <mergeCell ref="G137:H137"/>
    <mergeCell ref="B81:D81"/>
    <mergeCell ref="B82:D82"/>
    <mergeCell ref="B83:D83"/>
  </mergeCells>
  <pageMargins left="0.51181102362204722" right="0.51181102362204722" top="0.74803149606299213" bottom="0.74803149606299213" header="0.51181102362204722" footer="0.51181102362204722"/>
  <pageSetup scale="62" firstPageNumber="0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 enableFormatConditionsCalculation="0"/>
  <dimension ref="A1:M365"/>
  <sheetViews>
    <sheetView showGridLines="0" workbookViewId="0">
      <selection activeCell="H26" sqref="H26"/>
    </sheetView>
  </sheetViews>
  <sheetFormatPr baseColWidth="10" defaultColWidth="9.6640625" defaultRowHeight="15" x14ac:dyDescent="0.2"/>
  <cols>
    <col min="1" max="1" width="4.33203125" style="6" customWidth="1"/>
    <col min="2" max="2" width="6.6640625" style="6" customWidth="1"/>
    <col min="3" max="3" width="11.83203125" style="6" customWidth="1"/>
    <col min="4" max="4" width="56.83203125" style="6" customWidth="1"/>
    <col min="5" max="5" width="11.5" style="6" customWidth="1"/>
    <col min="6" max="6" width="4.5" style="6" customWidth="1"/>
    <col min="7" max="7" width="33.1640625" style="6" hidden="1" customWidth="1"/>
    <col min="8" max="8" width="10.33203125" style="6" customWidth="1"/>
    <col min="9" max="9" width="9.6640625" style="6" customWidth="1"/>
    <col min="10" max="16384" width="9.6640625" style="6"/>
  </cols>
  <sheetData>
    <row r="1" spans="1:6" x14ac:dyDescent="0.2">
      <c r="B1" s="27" t="s">
        <v>48</v>
      </c>
      <c r="C1" s="27"/>
      <c r="D1" s="28" t="s">
        <v>54</v>
      </c>
    </row>
    <row r="2" spans="1:6" x14ac:dyDescent="0.2">
      <c r="B2" s="27" t="s">
        <v>53</v>
      </c>
      <c r="C2" s="31" t="s">
        <v>55</v>
      </c>
      <c r="D2" s="64"/>
    </row>
    <row r="3" spans="1:6" ht="6.75" customHeight="1" x14ac:dyDescent="0.2"/>
    <row r="4" spans="1:6" x14ac:dyDescent="0.2">
      <c r="A4" s="19"/>
      <c r="B4" s="248" t="s">
        <v>150</v>
      </c>
      <c r="C4" s="248"/>
      <c r="D4" s="248"/>
      <c r="E4" s="248"/>
    </row>
    <row r="5" spans="1:6" ht="15" customHeight="1" x14ac:dyDescent="0.2">
      <c r="A5" s="21"/>
      <c r="B5" s="299" t="s">
        <v>151</v>
      </c>
      <c r="C5" s="299"/>
      <c r="D5" s="299"/>
      <c r="E5" s="299"/>
      <c r="F5" s="299"/>
    </row>
    <row r="6" spans="1:6" ht="15" customHeight="1" x14ac:dyDescent="0.2">
      <c r="A6" s="21"/>
      <c r="B6" s="299" t="s">
        <v>152</v>
      </c>
      <c r="C6" s="299"/>
      <c r="D6" s="299"/>
      <c r="E6" s="299"/>
      <c r="F6" s="299"/>
    </row>
    <row r="7" spans="1:6" ht="15" customHeight="1" x14ac:dyDescent="0.2">
      <c r="A7" s="21"/>
      <c r="B7" s="299" t="s">
        <v>153</v>
      </c>
      <c r="C7" s="299"/>
      <c r="D7" s="299"/>
      <c r="E7" s="299"/>
      <c r="F7" s="299"/>
    </row>
    <row r="8" spans="1:6" ht="15" customHeight="1" x14ac:dyDescent="0.2">
      <c r="A8" s="21"/>
      <c r="B8" s="299" t="s">
        <v>87</v>
      </c>
      <c r="C8" s="299"/>
      <c r="D8" s="299"/>
      <c r="E8" s="299"/>
      <c r="F8" s="299"/>
    </row>
    <row r="9" spans="1:6" ht="33" customHeight="1" x14ac:dyDescent="0.2">
      <c r="A9" s="21"/>
      <c r="B9" s="298" t="s">
        <v>88</v>
      </c>
      <c r="C9" s="298"/>
      <c r="D9" s="298"/>
      <c r="E9" s="298"/>
      <c r="F9" s="298"/>
    </row>
    <row r="10" spans="1:6" x14ac:dyDescent="0.2">
      <c r="A10" s="21"/>
      <c r="B10" s="251" t="str">
        <f>IF($A10&gt;0,VLOOKUP($A10,[2]ADICIONALES!$A$1:$C$200,2,FALSE),"")</f>
        <v/>
      </c>
      <c r="C10" s="251"/>
      <c r="D10" s="251"/>
    </row>
    <row r="11" spans="1:6" x14ac:dyDescent="0.2">
      <c r="A11" s="21"/>
      <c r="B11" s="251" t="str">
        <f>IF($A11&gt;0,VLOOKUP($A11,[2]ADICIONALES!$A$1:$C$200,2,FALSE),"")</f>
        <v/>
      </c>
      <c r="C11" s="251"/>
      <c r="D11" s="251"/>
    </row>
    <row r="12" spans="1:6" x14ac:dyDescent="0.2">
      <c r="A12" s="21"/>
      <c r="B12" s="251" t="str">
        <f>IF($A12&gt;0,VLOOKUP($A12,[2]ADICIONALES!$A$1:$C$200,2,FALSE),"")</f>
        <v/>
      </c>
      <c r="C12" s="251"/>
      <c r="D12" s="251"/>
    </row>
    <row r="13" spans="1:6" x14ac:dyDescent="0.2">
      <c r="A13" s="21"/>
      <c r="B13" s="251" t="str">
        <f>IF($A13&gt;0,VLOOKUP($A13,[2]ADICIONALES!$A$1:$C$200,2,FALSE),"")</f>
        <v/>
      </c>
      <c r="C13" s="251"/>
      <c r="D13" s="251"/>
    </row>
    <row r="14" spans="1:6" x14ac:dyDescent="0.2">
      <c r="A14" s="21"/>
      <c r="B14" s="251" t="str">
        <f>IF($A14&gt;0,VLOOKUP($A14,[2]ADICIONALES!$A$1:$C$200,2,FALSE),"")</f>
        <v/>
      </c>
      <c r="C14" s="251"/>
      <c r="D14" s="251"/>
    </row>
    <row r="15" spans="1:6" x14ac:dyDescent="0.2">
      <c r="A15" s="21"/>
      <c r="B15" s="251" t="str">
        <f>IF($A15&gt;0,VLOOKUP($A15,[2]ADICIONALES!$A$1:$C$200,2,FALSE),"")</f>
        <v/>
      </c>
      <c r="C15" s="251"/>
      <c r="D15" s="251"/>
    </row>
    <row r="16" spans="1:6" x14ac:dyDescent="0.2">
      <c r="A16" s="21"/>
      <c r="B16" s="251" t="str">
        <f>IF($A16&gt;0,VLOOKUP($A16,[2]ADICIONALES!$A$1:$C$200,2,FALSE),"")</f>
        <v/>
      </c>
      <c r="C16" s="251"/>
      <c r="D16" s="251"/>
    </row>
    <row r="17" spans="1:4" x14ac:dyDescent="0.2">
      <c r="A17" s="21"/>
      <c r="B17" s="251" t="str">
        <f>IF($A17&gt;0,VLOOKUP($A17,[2]ADICIONALES!$A$1:$C$200,2,FALSE),"")</f>
        <v/>
      </c>
      <c r="C17" s="251"/>
      <c r="D17" s="251"/>
    </row>
    <row r="18" spans="1:4" x14ac:dyDescent="0.2">
      <c r="A18" s="21"/>
      <c r="B18" s="251" t="str">
        <f>IF($A18&gt;0,VLOOKUP($A18,[2]ADICIONALES!$A$1:$C$200,2,FALSE),"")</f>
        <v/>
      </c>
      <c r="C18" s="251"/>
      <c r="D18" s="251"/>
    </row>
    <row r="19" spans="1:4" x14ac:dyDescent="0.2">
      <c r="A19" s="21"/>
      <c r="B19" s="251" t="str">
        <f>IF($A19&gt;0,VLOOKUP($A19,[2]ADICIONALES!$A$1:$C$200,2,FALSE),"")</f>
        <v/>
      </c>
      <c r="C19" s="251"/>
      <c r="D19" s="251"/>
    </row>
    <row r="20" spans="1:4" x14ac:dyDescent="0.2">
      <c r="A20" s="21"/>
      <c r="B20" s="251" t="str">
        <f>IF($A20&gt;0,VLOOKUP($A20,[2]ADICIONALES!$A$1:$C$200,2,FALSE),"")</f>
        <v/>
      </c>
      <c r="C20" s="251"/>
      <c r="D20" s="251"/>
    </row>
    <row r="21" spans="1:4" x14ac:dyDescent="0.2">
      <c r="A21" s="21"/>
      <c r="B21" s="251" t="str">
        <f>IF($A21&gt;0,VLOOKUP($A21,[2]ADICIONALES!$A$1:$C$200,2,FALSE),"")</f>
        <v/>
      </c>
      <c r="C21" s="251"/>
      <c r="D21" s="251"/>
    </row>
    <row r="22" spans="1:4" x14ac:dyDescent="0.2">
      <c r="A22" s="21"/>
      <c r="B22" s="251" t="str">
        <f>IF($A22&gt;0,VLOOKUP($A22,[2]ADICIONALES!$A$1:$C$200,2,FALSE),"")</f>
        <v/>
      </c>
      <c r="C22" s="251"/>
      <c r="D22" s="251"/>
    </row>
    <row r="23" spans="1:4" x14ac:dyDescent="0.2">
      <c r="A23" s="21"/>
      <c r="B23" s="251" t="str">
        <f>IF($A23&gt;0,VLOOKUP($A23,[2]ADICIONALES!$A$1:$C$200,2,FALSE),"")</f>
        <v/>
      </c>
      <c r="C23" s="251"/>
      <c r="D23" s="251"/>
    </row>
    <row r="24" spans="1:4" x14ac:dyDescent="0.2">
      <c r="A24" s="21"/>
      <c r="B24" s="251" t="str">
        <f>IF($A24&gt;0,VLOOKUP($A24,[2]ADICIONALES!$A$1:$C$200,2,FALSE),"")</f>
        <v/>
      </c>
      <c r="C24" s="251"/>
      <c r="D24" s="251"/>
    </row>
    <row r="25" spans="1:4" x14ac:dyDescent="0.2">
      <c r="A25" s="21"/>
      <c r="B25" s="251" t="str">
        <f>IF($A25&gt;0,VLOOKUP($A25,[2]ADICIONALES!$A$1:$C$200,2,FALSE),"")</f>
        <v/>
      </c>
      <c r="C25" s="251"/>
      <c r="D25" s="251"/>
    </row>
    <row r="26" spans="1:4" x14ac:dyDescent="0.2">
      <c r="A26" s="21"/>
      <c r="B26" s="251" t="str">
        <f>IF($A26&gt;0,VLOOKUP($A26,[2]ADICIONALES!$A$1:$C$200,2,FALSE),"")</f>
        <v/>
      </c>
      <c r="C26" s="251"/>
      <c r="D26" s="251"/>
    </row>
    <row r="27" spans="1:4" x14ac:dyDescent="0.2">
      <c r="A27" s="21"/>
      <c r="B27" s="251" t="str">
        <f>IF($A27&gt;0,VLOOKUP($A27,[2]ADICIONALES!$A$1:$C$200,2,FALSE),"")</f>
        <v/>
      </c>
      <c r="C27" s="251"/>
      <c r="D27" s="251"/>
    </row>
    <row r="28" spans="1:4" x14ac:dyDescent="0.2">
      <c r="A28" s="21"/>
      <c r="B28" s="251" t="str">
        <f>IF($A28&gt;0,VLOOKUP($A28,[2]ADICIONALES!$A$1:$C$200,2,FALSE),"")</f>
        <v/>
      </c>
      <c r="C28" s="251"/>
      <c r="D28" s="251"/>
    </row>
    <row r="29" spans="1:4" x14ac:dyDescent="0.2">
      <c r="A29" s="21"/>
      <c r="B29" s="251" t="str">
        <f>IF($A29&gt;0,VLOOKUP($A29,[2]ADICIONALES!$A$1:$C$200,2,FALSE),"")</f>
        <v/>
      </c>
      <c r="C29" s="251"/>
      <c r="D29" s="251"/>
    </row>
    <row r="30" spans="1:4" x14ac:dyDescent="0.2">
      <c r="A30" s="21"/>
      <c r="B30" s="251" t="str">
        <f>IF($A30&gt;0,VLOOKUP($A30,[2]ADICIONALES!$A$1:$C$200,2,FALSE),"")</f>
        <v/>
      </c>
      <c r="C30" s="251"/>
      <c r="D30" s="251"/>
    </row>
    <row r="31" spans="1:4" x14ac:dyDescent="0.2">
      <c r="A31" s="21"/>
      <c r="B31" s="251" t="str">
        <f>IF($A31&gt;0,VLOOKUP($A31,[2]ADICIONALES!$A$1:$C$200,2,FALSE),"")</f>
        <v/>
      </c>
      <c r="C31" s="251"/>
      <c r="D31" s="251"/>
    </row>
    <row r="32" spans="1:4" x14ac:dyDescent="0.2">
      <c r="A32" s="21"/>
      <c r="B32" s="251" t="str">
        <f>IF($A32&gt;0,VLOOKUP($A32,[2]ADICIONALES!$A$1:$C$200,2,FALSE),"")</f>
        <v/>
      </c>
      <c r="C32" s="251"/>
      <c r="D32" s="251"/>
    </row>
    <row r="33" spans="1:13" x14ac:dyDescent="0.2">
      <c r="A33" s="21"/>
      <c r="B33" s="251" t="str">
        <f>IF($A33&gt;0,VLOOKUP($A33,[2]ADICIONALES!$A$1:$C$200,2,FALSE),"")</f>
        <v/>
      </c>
      <c r="C33" s="251"/>
      <c r="D33" s="251"/>
    </row>
    <row r="34" spans="1:13" x14ac:dyDescent="0.2">
      <c r="A34" s="21"/>
      <c r="B34" s="251" t="str">
        <f>IF($A34&gt;0,VLOOKUP($A34,[2]ADICIONALES!$A$1:$C$200,2,FALSE),"")</f>
        <v/>
      </c>
      <c r="C34" s="251"/>
      <c r="D34" s="251"/>
    </row>
    <row r="35" spans="1:13" x14ac:dyDescent="0.2">
      <c r="A35" s="21"/>
      <c r="B35" s="251" t="str">
        <f>IF($A35&gt;0,VLOOKUP($A35,[2]ADICIONALES!$A$1:$C$200,2,FALSE),"")</f>
        <v/>
      </c>
      <c r="C35" s="251"/>
      <c r="D35" s="251"/>
    </row>
    <row r="36" spans="1:13" s="25" customFormat="1" x14ac:dyDescent="0.2">
      <c r="A36" s="21"/>
      <c r="B36" s="251" t="str">
        <f>IF($A36&gt;0,VLOOKUP($A36,[2]ADICIONALES!$A$1:$C$200,2,FALSE),"")</f>
        <v/>
      </c>
      <c r="C36" s="251"/>
      <c r="D36" s="251"/>
    </row>
    <row r="38" spans="1:13" s="8" customFormat="1" x14ac:dyDescent="0.2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13" s="8" customFormat="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</row>
    <row r="40" spans="1:13" s="8" customFormat="1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1:13" s="8" customFormat="1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</row>
    <row r="42" spans="1:13" s="8" customFormat="1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13" s="8" customFormat="1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13" s="8" customFormat="1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</row>
    <row r="45" spans="1:13" s="8" customFormat="1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</row>
    <row r="46" spans="1:13" s="8" customFormat="1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1:13" s="8" customFormat="1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</row>
    <row r="48" spans="1:13" s="8" customFormat="1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</row>
    <row r="49" spans="1:13" s="8" customFormat="1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</row>
    <row r="50" spans="1:13" s="8" customFormat="1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</row>
    <row r="51" spans="1:13" s="8" customFormat="1" x14ac:dyDescent="0.2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</row>
    <row r="52" spans="1:13" s="8" customFormat="1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</row>
    <row r="53" spans="1:13" s="8" customFormat="1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  <row r="54" spans="1:13" s="8" customFormat="1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</row>
    <row r="55" spans="1:13" s="8" customFormat="1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</row>
    <row r="56" spans="1:13" s="8" customFormat="1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</row>
    <row r="57" spans="1:13" s="8" customFormat="1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spans="1:13" s="8" customFormat="1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</row>
    <row r="59" spans="1:13" s="8" customFormat="1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</row>
    <row r="60" spans="1:13" s="8" customFormat="1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</row>
    <row r="61" spans="1:13" s="8" customForma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</row>
    <row r="62" spans="1:13" s="8" customFormat="1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</row>
    <row r="63" spans="1:13" s="8" customFormat="1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</row>
    <row r="64" spans="1:13" s="8" customFormat="1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</row>
    <row r="65" spans="1:13" s="8" customFormat="1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</row>
    <row r="66" spans="1:13" s="8" customFormat="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</row>
    <row r="67" spans="1:13" s="8" customFormat="1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</row>
    <row r="68" spans="1:13" s="8" customFormat="1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</row>
    <row r="69" spans="1:13" s="8" customFormat="1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</row>
    <row r="70" spans="1:13" s="8" customFormat="1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</row>
    <row r="71" spans="1:13" s="8" customFormat="1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</row>
    <row r="72" spans="1:13" s="8" customFormat="1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</row>
    <row r="73" spans="1:13" s="8" customFormat="1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</row>
    <row r="74" spans="1:13" s="8" customFormat="1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1:13" s="8" customFormat="1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</row>
    <row r="76" spans="1:13" s="8" customFormat="1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</row>
    <row r="77" spans="1:13" s="8" customFormat="1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</row>
    <row r="78" spans="1:13" s="8" customFormat="1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</row>
    <row r="79" spans="1:13" s="8" customFormat="1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</row>
    <row r="80" spans="1:13" s="8" customFormat="1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</row>
    <row r="81" spans="1:13" s="8" customFormat="1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</row>
    <row r="82" spans="1:13" s="8" customFormat="1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</row>
    <row r="83" spans="1:13" s="8" customFormat="1" x14ac:dyDescent="0.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</row>
    <row r="84" spans="1:13" s="8" customFormat="1" x14ac:dyDescent="0.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</row>
    <row r="85" spans="1:13" s="8" customFormat="1" x14ac:dyDescent="0.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</row>
    <row r="86" spans="1:13" s="8" customFormat="1" x14ac:dyDescent="0.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</row>
    <row r="87" spans="1:13" s="8" customFormat="1" x14ac:dyDescent="0.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</row>
    <row r="88" spans="1:13" s="8" customFormat="1" x14ac:dyDescent="0.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</row>
    <row r="89" spans="1:13" s="8" customFormat="1" x14ac:dyDescent="0.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</row>
    <row r="90" spans="1:13" s="8" customFormat="1" x14ac:dyDescent="0.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</row>
    <row r="91" spans="1:13" s="8" customFormat="1" x14ac:dyDescent="0.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</row>
    <row r="92" spans="1:13" s="8" customFormat="1" x14ac:dyDescent="0.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</row>
    <row r="93" spans="1:13" s="8" customFormat="1" x14ac:dyDescent="0.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</row>
    <row r="94" spans="1:13" s="8" customFormat="1" x14ac:dyDescent="0.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</row>
    <row r="95" spans="1:13" s="8" customFormat="1" x14ac:dyDescent="0.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</row>
    <row r="96" spans="1:13" s="8" customFormat="1" x14ac:dyDescent="0.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</row>
    <row r="97" spans="1:13" s="8" customFormat="1" x14ac:dyDescent="0.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</row>
    <row r="98" spans="1:13" s="8" customFormat="1" x14ac:dyDescent="0.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</row>
    <row r="99" spans="1:13" s="8" customFormat="1" x14ac:dyDescent="0.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</row>
    <row r="100" spans="1:13" s="8" customFormat="1" x14ac:dyDescent="0.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</row>
    <row r="101" spans="1:13" s="8" customFormat="1" x14ac:dyDescent="0.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</row>
    <row r="102" spans="1:13" s="8" customFormat="1" x14ac:dyDescent="0.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</row>
    <row r="103" spans="1:13" s="8" customFormat="1" x14ac:dyDescent="0.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</row>
    <row r="104" spans="1:13" s="8" customFormat="1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</row>
    <row r="105" spans="1:13" s="8" customFormat="1" x14ac:dyDescent="0.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</row>
    <row r="106" spans="1:13" s="8" customFormat="1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</row>
    <row r="107" spans="1:13" s="8" customFormat="1" x14ac:dyDescent="0.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</row>
    <row r="108" spans="1:13" s="8" customFormat="1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</row>
    <row r="109" spans="1:13" s="8" customFormat="1" x14ac:dyDescent="0.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</row>
    <row r="110" spans="1:13" s="8" customFormat="1" x14ac:dyDescent="0.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</row>
    <row r="111" spans="1:13" s="8" customFormat="1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</row>
    <row r="112" spans="1:13" s="8" customFormat="1" x14ac:dyDescent="0.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</row>
    <row r="113" spans="1:13" s="8" customFormat="1" x14ac:dyDescent="0.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</row>
    <row r="114" spans="1:13" s="8" customFormat="1" x14ac:dyDescent="0.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</row>
    <row r="115" spans="1:13" s="8" customFormat="1" x14ac:dyDescent="0.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</row>
    <row r="116" spans="1:13" s="8" customFormat="1" x14ac:dyDescent="0.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</row>
    <row r="117" spans="1:13" s="8" customFormat="1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</row>
    <row r="118" spans="1:13" s="8" customFormat="1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</row>
    <row r="119" spans="1:13" s="8" customFormat="1" x14ac:dyDescent="0.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</row>
    <row r="120" spans="1:13" s="8" customFormat="1" x14ac:dyDescent="0.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</row>
    <row r="121" spans="1:13" s="8" customFormat="1" x14ac:dyDescent="0.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</row>
    <row r="122" spans="1:13" s="8" customFormat="1" x14ac:dyDescent="0.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</row>
    <row r="123" spans="1:13" s="8" customFormat="1" x14ac:dyDescent="0.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</row>
    <row r="124" spans="1:13" s="8" customFormat="1" x14ac:dyDescent="0.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</row>
    <row r="125" spans="1:13" s="8" customFormat="1" x14ac:dyDescent="0.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</row>
    <row r="126" spans="1:13" s="8" customFormat="1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</row>
    <row r="127" spans="1:13" s="8" customFormat="1" x14ac:dyDescent="0.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</row>
    <row r="128" spans="1:13" s="8" customFormat="1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</row>
    <row r="129" spans="1:13" s="8" customFormat="1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</row>
    <row r="130" spans="1:13" s="8" customFormat="1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</row>
    <row r="131" spans="1:13" s="8" customFormat="1" x14ac:dyDescent="0.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</row>
    <row r="132" spans="1:13" s="8" customFormat="1" x14ac:dyDescent="0.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</row>
    <row r="133" spans="1:13" s="8" customFormat="1" x14ac:dyDescent="0.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</row>
    <row r="134" spans="1:13" s="8" customFormat="1" x14ac:dyDescent="0.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</row>
    <row r="135" spans="1:13" s="8" customFormat="1" x14ac:dyDescent="0.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</row>
    <row r="136" spans="1:13" s="8" customFormat="1" x14ac:dyDescent="0.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</row>
    <row r="137" spans="1:13" s="8" customFormat="1" x14ac:dyDescent="0.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</row>
    <row r="138" spans="1:13" s="8" customFormat="1" x14ac:dyDescent="0.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</row>
    <row r="139" spans="1:13" s="8" customFormat="1" x14ac:dyDescent="0.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</row>
    <row r="140" spans="1:13" s="8" customFormat="1" x14ac:dyDescent="0.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</row>
    <row r="141" spans="1:13" s="8" customFormat="1" x14ac:dyDescent="0.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</row>
    <row r="142" spans="1:13" s="8" customFormat="1" x14ac:dyDescent="0.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</row>
    <row r="143" spans="1:13" s="8" customFormat="1" x14ac:dyDescent="0.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</row>
    <row r="144" spans="1:13" s="8" customFormat="1" x14ac:dyDescent="0.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</row>
    <row r="145" spans="1:13" s="8" customFormat="1" x14ac:dyDescent="0.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</row>
    <row r="146" spans="1:13" s="8" customFormat="1" x14ac:dyDescent="0.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</row>
    <row r="147" spans="1:13" s="8" customFormat="1" x14ac:dyDescent="0.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</row>
    <row r="148" spans="1:13" s="8" customFormat="1" x14ac:dyDescent="0.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</row>
    <row r="149" spans="1:13" s="8" customFormat="1" x14ac:dyDescent="0.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</row>
    <row r="150" spans="1:13" s="8" customFormat="1" x14ac:dyDescent="0.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</row>
    <row r="151" spans="1:13" s="8" customFormat="1" x14ac:dyDescent="0.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</row>
    <row r="152" spans="1:13" s="8" customFormat="1" x14ac:dyDescent="0.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</row>
    <row r="153" spans="1:13" s="8" customFormat="1" x14ac:dyDescent="0.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</row>
    <row r="154" spans="1:13" s="8" customFormat="1" x14ac:dyDescent="0.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</row>
    <row r="155" spans="1:13" s="8" customFormat="1" x14ac:dyDescent="0.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</row>
    <row r="156" spans="1:13" s="8" customFormat="1" x14ac:dyDescent="0.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</row>
    <row r="157" spans="1:13" s="8" customFormat="1" x14ac:dyDescent="0.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</row>
    <row r="158" spans="1:13" s="8" customFormat="1" x14ac:dyDescent="0.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</row>
    <row r="159" spans="1:13" s="8" customFormat="1" x14ac:dyDescent="0.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</row>
    <row r="160" spans="1:13" s="8" customFormat="1" x14ac:dyDescent="0.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</row>
    <row r="161" spans="1:13" s="8" customFormat="1" x14ac:dyDescent="0.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</row>
    <row r="162" spans="1:13" s="8" customFormat="1" x14ac:dyDescent="0.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</row>
    <row r="163" spans="1:13" s="8" customFormat="1" x14ac:dyDescent="0.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</row>
    <row r="164" spans="1:13" s="8" customFormat="1" x14ac:dyDescent="0.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</row>
    <row r="165" spans="1:13" s="8" customFormat="1" x14ac:dyDescent="0.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</row>
    <row r="166" spans="1:13" s="8" customFormat="1" x14ac:dyDescent="0.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</row>
    <row r="167" spans="1:13" s="8" customFormat="1" x14ac:dyDescent="0.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</row>
    <row r="168" spans="1:13" s="8" customFormat="1" x14ac:dyDescent="0.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</row>
    <row r="169" spans="1:13" s="8" customFormat="1" x14ac:dyDescent="0.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</row>
    <row r="170" spans="1:13" s="8" customFormat="1" x14ac:dyDescent="0.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</row>
    <row r="171" spans="1:13" s="8" customFormat="1" x14ac:dyDescent="0.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</row>
    <row r="172" spans="1:13" s="8" customFormat="1" x14ac:dyDescent="0.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</row>
    <row r="173" spans="1:13" s="8" customFormat="1" x14ac:dyDescent="0.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</row>
    <row r="174" spans="1:13" s="8" customFormat="1" x14ac:dyDescent="0.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</row>
    <row r="175" spans="1:13" s="8" customFormat="1" x14ac:dyDescent="0.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</row>
    <row r="176" spans="1:13" s="8" customFormat="1" x14ac:dyDescent="0.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</row>
    <row r="177" spans="1:13" s="8" customFormat="1" x14ac:dyDescent="0.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</row>
    <row r="178" spans="1:13" s="8" customFormat="1" x14ac:dyDescent="0.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</row>
    <row r="179" spans="1:13" s="8" customFormat="1" x14ac:dyDescent="0.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</row>
    <row r="180" spans="1:13" s="8" customFormat="1" x14ac:dyDescent="0.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</row>
    <row r="181" spans="1:13" s="8" customFormat="1" x14ac:dyDescent="0.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</row>
    <row r="182" spans="1:13" s="8" customFormat="1" x14ac:dyDescent="0.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</row>
    <row r="183" spans="1:13" s="8" customFormat="1" x14ac:dyDescent="0.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</row>
    <row r="184" spans="1:13" s="8" customFormat="1" x14ac:dyDescent="0.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</row>
    <row r="185" spans="1:13" s="8" customFormat="1" x14ac:dyDescent="0.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</row>
    <row r="186" spans="1:13" s="8" customFormat="1" x14ac:dyDescent="0.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</row>
    <row r="187" spans="1:13" s="8" customFormat="1" x14ac:dyDescent="0.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</row>
    <row r="188" spans="1:13" s="8" customFormat="1" x14ac:dyDescent="0.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</row>
    <row r="189" spans="1:13" s="8" customFormat="1" x14ac:dyDescent="0.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</row>
    <row r="190" spans="1:13" s="8" customFormat="1" x14ac:dyDescent="0.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</row>
    <row r="191" spans="1:13" s="8" customFormat="1" x14ac:dyDescent="0.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</row>
    <row r="192" spans="1:13" s="8" customFormat="1" x14ac:dyDescent="0.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</row>
    <row r="193" spans="1:13" s="8" customFormat="1" x14ac:dyDescent="0.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</row>
    <row r="194" spans="1:13" s="8" customFormat="1" x14ac:dyDescent="0.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</row>
    <row r="195" spans="1:13" s="8" customFormat="1" x14ac:dyDescent="0.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</row>
    <row r="196" spans="1:13" s="8" customFormat="1" x14ac:dyDescent="0.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</row>
    <row r="197" spans="1:13" s="8" customFormat="1" x14ac:dyDescent="0.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</row>
    <row r="198" spans="1:13" s="8" customFormat="1" x14ac:dyDescent="0.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</row>
    <row r="199" spans="1:13" s="8" customFormat="1" x14ac:dyDescent="0.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</row>
    <row r="200" spans="1:13" s="8" customFormat="1" x14ac:dyDescent="0.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</row>
    <row r="201" spans="1:13" s="8" customFormat="1" x14ac:dyDescent="0.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</row>
    <row r="202" spans="1:13" s="8" customFormat="1" x14ac:dyDescent="0.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</row>
    <row r="203" spans="1:13" s="8" customFormat="1" x14ac:dyDescent="0.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</row>
    <row r="204" spans="1:13" s="8" customFormat="1" x14ac:dyDescent="0.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</row>
    <row r="205" spans="1:13" s="8" customFormat="1" x14ac:dyDescent="0.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</row>
    <row r="206" spans="1:13" s="8" customFormat="1" x14ac:dyDescent="0.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</row>
    <row r="207" spans="1:13" s="8" customFormat="1" x14ac:dyDescent="0.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</row>
    <row r="208" spans="1:13" s="8" customFormat="1" x14ac:dyDescent="0.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</row>
    <row r="209" spans="1:13" s="8" customFormat="1" x14ac:dyDescent="0.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</row>
    <row r="210" spans="1:13" s="8" customFormat="1" x14ac:dyDescent="0.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</row>
    <row r="211" spans="1:13" s="8" customFormat="1" x14ac:dyDescent="0.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</row>
    <row r="212" spans="1:13" s="8" customFormat="1" x14ac:dyDescent="0.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</row>
    <row r="213" spans="1:13" s="8" customFormat="1" x14ac:dyDescent="0.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</row>
    <row r="214" spans="1:13" s="8" customFormat="1" x14ac:dyDescent="0.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</row>
    <row r="215" spans="1:13" s="8" customFormat="1" x14ac:dyDescent="0.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</row>
    <row r="216" spans="1:13" s="8" customFormat="1" x14ac:dyDescent="0.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</row>
    <row r="217" spans="1:13" s="8" customFormat="1" x14ac:dyDescent="0.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</row>
    <row r="218" spans="1:13" s="8" customFormat="1" x14ac:dyDescent="0.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</row>
    <row r="219" spans="1:13" s="8" customFormat="1" x14ac:dyDescent="0.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</row>
    <row r="220" spans="1:13" s="8" customFormat="1" x14ac:dyDescent="0.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</row>
    <row r="221" spans="1:13" s="8" customFormat="1" x14ac:dyDescent="0.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</row>
    <row r="222" spans="1:13" s="8" customFormat="1" x14ac:dyDescent="0.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</row>
    <row r="223" spans="1:13" s="8" customFormat="1" x14ac:dyDescent="0.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</row>
    <row r="224" spans="1:13" s="8" customFormat="1" x14ac:dyDescent="0.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</row>
    <row r="225" spans="1:13" s="8" customFormat="1" x14ac:dyDescent="0.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</row>
    <row r="226" spans="1:13" s="8" customFormat="1" x14ac:dyDescent="0.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</row>
    <row r="227" spans="1:13" s="8" customFormat="1" x14ac:dyDescent="0.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</row>
    <row r="228" spans="1:13" s="8" customFormat="1" x14ac:dyDescent="0.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</row>
    <row r="229" spans="1:13" s="8" customFormat="1" x14ac:dyDescent="0.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</row>
    <row r="230" spans="1:13" s="8" customFormat="1" x14ac:dyDescent="0.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</row>
    <row r="231" spans="1:13" s="8" customFormat="1" x14ac:dyDescent="0.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</row>
    <row r="232" spans="1:13" s="8" customFormat="1" x14ac:dyDescent="0.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</row>
    <row r="233" spans="1:13" s="8" customFormat="1" x14ac:dyDescent="0.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</row>
    <row r="234" spans="1:13" s="8" customFormat="1" x14ac:dyDescent="0.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</row>
    <row r="235" spans="1:13" s="8" customFormat="1" x14ac:dyDescent="0.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</row>
    <row r="236" spans="1:13" s="8" customFormat="1" x14ac:dyDescent="0.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</row>
    <row r="237" spans="1:13" s="8" customFormat="1" x14ac:dyDescent="0.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</row>
    <row r="238" spans="1:13" s="8" customFormat="1" x14ac:dyDescent="0.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</row>
    <row r="239" spans="1:13" s="8" customFormat="1" x14ac:dyDescent="0.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</row>
    <row r="240" spans="1:13" s="8" customFormat="1" x14ac:dyDescent="0.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</row>
    <row r="241" spans="1:13" s="8" customFormat="1" x14ac:dyDescent="0.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</row>
    <row r="242" spans="1:13" s="8" customFormat="1" x14ac:dyDescent="0.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</row>
    <row r="243" spans="1:13" s="8" customFormat="1" x14ac:dyDescent="0.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</row>
    <row r="244" spans="1:13" s="8" customFormat="1" x14ac:dyDescent="0.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</row>
    <row r="245" spans="1:13" s="8" customFormat="1" x14ac:dyDescent="0.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</row>
    <row r="246" spans="1:13" s="8" customFormat="1" x14ac:dyDescent="0.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</row>
    <row r="247" spans="1:13" s="8" customFormat="1" x14ac:dyDescent="0.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</row>
    <row r="248" spans="1:13" s="8" customFormat="1" x14ac:dyDescent="0.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</row>
    <row r="249" spans="1:13" s="8" customFormat="1" x14ac:dyDescent="0.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</row>
    <row r="250" spans="1:13" s="8" customFormat="1" x14ac:dyDescent="0.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</row>
    <row r="251" spans="1:13" s="8" customFormat="1" x14ac:dyDescent="0.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</row>
    <row r="252" spans="1:13" s="8" customFormat="1" x14ac:dyDescent="0.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</row>
    <row r="253" spans="1:13" s="8" customFormat="1" x14ac:dyDescent="0.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</row>
    <row r="254" spans="1:13" s="8" customFormat="1" x14ac:dyDescent="0.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</row>
    <row r="255" spans="1:13" s="8" customFormat="1" x14ac:dyDescent="0.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</row>
    <row r="256" spans="1:13" s="8" customFormat="1" x14ac:dyDescent="0.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</row>
    <row r="257" spans="1:13" s="8" customFormat="1" x14ac:dyDescent="0.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</row>
    <row r="258" spans="1:13" s="8" customFormat="1" x14ac:dyDescent="0.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</row>
    <row r="259" spans="1:13" s="8" customFormat="1" x14ac:dyDescent="0.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</row>
    <row r="260" spans="1:13" s="8" customFormat="1" x14ac:dyDescent="0.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</row>
    <row r="261" spans="1:13" s="8" customFormat="1" x14ac:dyDescent="0.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</row>
    <row r="262" spans="1:13" s="8" customFormat="1" x14ac:dyDescent="0.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</row>
    <row r="263" spans="1:13" s="8" customFormat="1" x14ac:dyDescent="0.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</row>
    <row r="264" spans="1:13" s="8" customFormat="1" x14ac:dyDescent="0.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</row>
    <row r="265" spans="1:13" s="8" customFormat="1" x14ac:dyDescent="0.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</row>
    <row r="266" spans="1:13" s="8" customFormat="1" x14ac:dyDescent="0.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</row>
    <row r="267" spans="1:13" s="8" customFormat="1" x14ac:dyDescent="0.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</row>
    <row r="268" spans="1:13" s="8" customFormat="1" x14ac:dyDescent="0.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</row>
    <row r="269" spans="1:13" s="8" customFormat="1" x14ac:dyDescent="0.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</row>
    <row r="270" spans="1:13" s="8" customFormat="1" x14ac:dyDescent="0.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</row>
    <row r="271" spans="1:13" s="8" customFormat="1" x14ac:dyDescent="0.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</row>
    <row r="272" spans="1:13" s="8" customFormat="1" x14ac:dyDescent="0.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</row>
    <row r="273" spans="1:13" s="8" customFormat="1" x14ac:dyDescent="0.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</row>
    <row r="274" spans="1:13" s="8" customFormat="1" x14ac:dyDescent="0.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</row>
    <row r="275" spans="1:13" s="8" customFormat="1" x14ac:dyDescent="0.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</row>
    <row r="276" spans="1:13" s="8" customFormat="1" x14ac:dyDescent="0.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</row>
    <row r="277" spans="1:13" s="8" customFormat="1" x14ac:dyDescent="0.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</row>
    <row r="278" spans="1:13" s="8" customFormat="1" x14ac:dyDescent="0.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</row>
    <row r="279" spans="1:13" s="8" customFormat="1" x14ac:dyDescent="0.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</row>
    <row r="280" spans="1:13" s="8" customFormat="1" x14ac:dyDescent="0.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</row>
    <row r="281" spans="1:13" s="8" customFormat="1" x14ac:dyDescent="0.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</row>
    <row r="282" spans="1:13" s="8" customFormat="1" x14ac:dyDescent="0.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</row>
    <row r="283" spans="1:13" s="8" customFormat="1" x14ac:dyDescent="0.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</row>
    <row r="284" spans="1:13" s="8" customFormat="1" x14ac:dyDescent="0.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</row>
    <row r="285" spans="1:13" s="8" customFormat="1" x14ac:dyDescent="0.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</row>
    <row r="286" spans="1:13" s="8" customFormat="1" x14ac:dyDescent="0.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</row>
    <row r="287" spans="1:13" s="8" customFormat="1" x14ac:dyDescent="0.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</row>
    <row r="288" spans="1:13" s="8" customFormat="1" x14ac:dyDescent="0.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</row>
    <row r="289" spans="1:13" s="8" customFormat="1" x14ac:dyDescent="0.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</row>
    <row r="290" spans="1:13" s="8" customFormat="1" x14ac:dyDescent="0.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</row>
    <row r="291" spans="1:13" s="8" customFormat="1" x14ac:dyDescent="0.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</row>
    <row r="292" spans="1:13" s="8" customFormat="1" x14ac:dyDescent="0.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</row>
    <row r="293" spans="1:13" s="8" customFormat="1" x14ac:dyDescent="0.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</row>
    <row r="294" spans="1:13" s="8" customFormat="1" x14ac:dyDescent="0.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</row>
    <row r="295" spans="1:13" s="8" customFormat="1" x14ac:dyDescent="0.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</row>
    <row r="296" spans="1:13" s="8" customFormat="1" x14ac:dyDescent="0.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</row>
    <row r="297" spans="1:13" s="8" customFormat="1" x14ac:dyDescent="0.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</row>
    <row r="298" spans="1:13" s="8" customFormat="1" x14ac:dyDescent="0.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</row>
    <row r="299" spans="1:13" s="8" customFormat="1" x14ac:dyDescent="0.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</row>
    <row r="300" spans="1:13" s="8" customFormat="1" x14ac:dyDescent="0.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</row>
    <row r="301" spans="1:13" s="8" customFormat="1" x14ac:dyDescent="0.2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</row>
    <row r="302" spans="1:13" s="8" customFormat="1" x14ac:dyDescent="0.2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</row>
    <row r="303" spans="1:13" s="8" customFormat="1" x14ac:dyDescent="0.2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</row>
    <row r="304" spans="1:13" s="8" customFormat="1" x14ac:dyDescent="0.2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</row>
    <row r="305" spans="1:13" s="8" customFormat="1" x14ac:dyDescent="0.2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</row>
    <row r="306" spans="1:13" s="8" customFormat="1" x14ac:dyDescent="0.2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</row>
    <row r="307" spans="1:13" s="8" customFormat="1" x14ac:dyDescent="0.2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</row>
    <row r="308" spans="1:13" s="8" customFormat="1" x14ac:dyDescent="0.2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</row>
    <row r="309" spans="1:13" s="8" customFormat="1" x14ac:dyDescent="0.2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</row>
    <row r="310" spans="1:13" s="8" customFormat="1" x14ac:dyDescent="0.2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</row>
    <row r="311" spans="1:13" s="8" customFormat="1" x14ac:dyDescent="0.2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</row>
    <row r="312" spans="1:13" s="8" customFormat="1" x14ac:dyDescent="0.2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</row>
    <row r="313" spans="1:13" s="8" customFormat="1" x14ac:dyDescent="0.2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</row>
    <row r="314" spans="1:13" s="8" customFormat="1" x14ac:dyDescent="0.2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</row>
    <row r="315" spans="1:13" s="8" customFormat="1" x14ac:dyDescent="0.2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</row>
    <row r="316" spans="1:13" s="8" customFormat="1" x14ac:dyDescent="0.2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</row>
    <row r="317" spans="1:13" s="8" customFormat="1" x14ac:dyDescent="0.2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</row>
    <row r="318" spans="1:13" s="8" customFormat="1" x14ac:dyDescent="0.2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</row>
    <row r="319" spans="1:13" s="8" customFormat="1" x14ac:dyDescent="0.2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</row>
    <row r="320" spans="1:13" s="8" customFormat="1" x14ac:dyDescent="0.2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</row>
    <row r="321" spans="1:13" s="8" customFormat="1" x14ac:dyDescent="0.2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</row>
    <row r="322" spans="1:13" s="8" customFormat="1" x14ac:dyDescent="0.2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</row>
    <row r="323" spans="1:13" s="8" customFormat="1" x14ac:dyDescent="0.2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</row>
    <row r="324" spans="1:13" s="8" customFormat="1" x14ac:dyDescent="0.2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</row>
    <row r="325" spans="1:13" s="8" customFormat="1" x14ac:dyDescent="0.2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</row>
    <row r="326" spans="1:13" s="8" customFormat="1" x14ac:dyDescent="0.2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</row>
    <row r="327" spans="1:13" s="8" customFormat="1" x14ac:dyDescent="0.2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</row>
    <row r="328" spans="1:13" s="8" customFormat="1" x14ac:dyDescent="0.2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</row>
    <row r="329" spans="1:13" s="8" customFormat="1" x14ac:dyDescent="0.2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</row>
    <row r="330" spans="1:13" s="8" customFormat="1" x14ac:dyDescent="0.2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</row>
    <row r="331" spans="1:13" s="8" customFormat="1" x14ac:dyDescent="0.2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</row>
    <row r="332" spans="1:13" s="8" customFormat="1" x14ac:dyDescent="0.2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</row>
    <row r="333" spans="1:13" s="8" customFormat="1" x14ac:dyDescent="0.2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</row>
    <row r="334" spans="1:13" s="8" customFormat="1" x14ac:dyDescent="0.2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</row>
    <row r="335" spans="1:13" s="8" customFormat="1" x14ac:dyDescent="0.2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</row>
    <row r="336" spans="1:13" s="8" customFormat="1" x14ac:dyDescent="0.2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</row>
    <row r="337" spans="1:13" s="8" customFormat="1" x14ac:dyDescent="0.2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</row>
    <row r="338" spans="1:13" s="8" customFormat="1" x14ac:dyDescent="0.2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</row>
    <row r="339" spans="1:13" s="8" customFormat="1" x14ac:dyDescent="0.2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</row>
    <row r="340" spans="1:13" s="8" customFormat="1" x14ac:dyDescent="0.2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</row>
    <row r="341" spans="1:13" s="8" customFormat="1" x14ac:dyDescent="0.2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</row>
    <row r="342" spans="1:13" s="8" customFormat="1" x14ac:dyDescent="0.2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</row>
    <row r="343" spans="1:13" s="8" customFormat="1" x14ac:dyDescent="0.2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</row>
    <row r="344" spans="1:13" s="8" customFormat="1" x14ac:dyDescent="0.2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</row>
    <row r="345" spans="1:13" s="8" customFormat="1" x14ac:dyDescent="0.2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</row>
    <row r="346" spans="1:13" s="8" customFormat="1" x14ac:dyDescent="0.2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</row>
    <row r="347" spans="1:13" s="8" customFormat="1" x14ac:dyDescent="0.2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</row>
    <row r="348" spans="1:13" s="8" customFormat="1" x14ac:dyDescent="0.2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</row>
    <row r="349" spans="1:13" s="8" customFormat="1" x14ac:dyDescent="0.2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</row>
    <row r="350" spans="1:13" s="8" customFormat="1" x14ac:dyDescent="0.2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</row>
    <row r="351" spans="1:13" s="8" customFormat="1" x14ac:dyDescent="0.2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</row>
    <row r="352" spans="1:13" s="8" customFormat="1" x14ac:dyDescent="0.2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</row>
    <row r="353" spans="1:13" s="8" customFormat="1" x14ac:dyDescent="0.2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</row>
    <row r="354" spans="1:13" s="8" customFormat="1" x14ac:dyDescent="0.2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</row>
    <row r="355" spans="1:13" s="8" customFormat="1" x14ac:dyDescent="0.2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</row>
    <row r="356" spans="1:13" s="8" customFormat="1" x14ac:dyDescent="0.2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</row>
    <row r="357" spans="1:13" s="8" customFormat="1" x14ac:dyDescent="0.2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</row>
    <row r="358" spans="1:13" s="8" customFormat="1" x14ac:dyDescent="0.2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</row>
    <row r="359" spans="1:13" s="8" customFormat="1" x14ac:dyDescent="0.2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</row>
    <row r="360" spans="1:13" s="8" customFormat="1" x14ac:dyDescent="0.2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</row>
    <row r="361" spans="1:13" s="8" customFormat="1" x14ac:dyDescent="0.2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</row>
    <row r="362" spans="1:13" s="8" customFormat="1" x14ac:dyDescent="0.2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</row>
    <row r="363" spans="1:13" s="8" customFormat="1" x14ac:dyDescent="0.2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</row>
    <row r="364" spans="1:13" s="8" customFormat="1" x14ac:dyDescent="0.2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</row>
    <row r="365" spans="1:13" s="8" customFormat="1" x14ac:dyDescent="0.2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</row>
  </sheetData>
  <mergeCells count="33">
    <mergeCell ref="B27:D27"/>
    <mergeCell ref="B28:D28"/>
    <mergeCell ref="B29:D29"/>
    <mergeCell ref="B24:D24"/>
    <mergeCell ref="B25:D25"/>
    <mergeCell ref="B26:D26"/>
    <mergeCell ref="B36:D36"/>
    <mergeCell ref="B33:D33"/>
    <mergeCell ref="B34:D34"/>
    <mergeCell ref="B35:D35"/>
    <mergeCell ref="B30:D30"/>
    <mergeCell ref="B31:D31"/>
    <mergeCell ref="B32:D32"/>
    <mergeCell ref="B23:D23"/>
    <mergeCell ref="B18:D18"/>
    <mergeCell ref="B19:D19"/>
    <mergeCell ref="B20:D20"/>
    <mergeCell ref="B15:D15"/>
    <mergeCell ref="B16:D16"/>
    <mergeCell ref="B17:D17"/>
    <mergeCell ref="B21:D21"/>
    <mergeCell ref="B22:D22"/>
    <mergeCell ref="B4:E4"/>
    <mergeCell ref="B12:D12"/>
    <mergeCell ref="B13:D13"/>
    <mergeCell ref="B14:D14"/>
    <mergeCell ref="B10:D10"/>
    <mergeCell ref="B11:D11"/>
    <mergeCell ref="B9:F9"/>
    <mergeCell ref="B5:F5"/>
    <mergeCell ref="B6:F6"/>
    <mergeCell ref="B7:F7"/>
    <mergeCell ref="B8:F8"/>
  </mergeCells>
  <hyperlinks>
    <hyperlink ref="C2" r:id="rId1"/>
  </hyperlinks>
  <pageMargins left="0.51181102362204722" right="0.51181102362204722" top="0.74803149606299213" bottom="0.74803149606299213" header="0.51181102362204722" footer="0.51181102362204722"/>
  <pageSetup scale="96" firstPageNumber="0" orientation="portrait" horizontalDpi="300" verticalDpi="300" r:id="rId2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 enableFormatConditionsCalculation="0"/>
  <dimension ref="B1:B37"/>
  <sheetViews>
    <sheetView topLeftCell="A10" workbookViewId="0">
      <selection activeCell="C35" sqref="C35"/>
    </sheetView>
  </sheetViews>
  <sheetFormatPr baseColWidth="10" defaultColWidth="9.1640625" defaultRowHeight="13" x14ac:dyDescent="0.15"/>
  <cols>
    <col min="1" max="1" width="7.6640625" style="1" customWidth="1"/>
    <col min="2" max="2" width="85.5" style="1" customWidth="1"/>
    <col min="3" max="3" width="4.6640625" style="1" customWidth="1"/>
    <col min="4" max="4" width="9.1640625" style="1" customWidth="1"/>
    <col min="5" max="16384" width="9.1640625" style="1"/>
  </cols>
  <sheetData>
    <row r="1" spans="2:2" ht="18" x14ac:dyDescent="0.15">
      <c r="B1" s="88" t="s">
        <v>315</v>
      </c>
    </row>
    <row r="2" spans="2:2" x14ac:dyDescent="0.15">
      <c r="B2" s="89"/>
    </row>
    <row r="3" spans="2:2" ht="16" customHeight="1" x14ac:dyDescent="0.15">
      <c r="B3" s="90" t="s">
        <v>5</v>
      </c>
    </row>
    <row r="4" spans="2:2" ht="16" customHeight="1" x14ac:dyDescent="0.15">
      <c r="B4" s="91" t="s">
        <v>6</v>
      </c>
    </row>
    <row r="5" spans="2:2" ht="16" customHeight="1" x14ac:dyDescent="0.15">
      <c r="B5" s="92" t="s">
        <v>7</v>
      </c>
    </row>
    <row r="6" spans="2:2" ht="16" customHeight="1" x14ac:dyDescent="0.15">
      <c r="B6" s="92" t="s">
        <v>8</v>
      </c>
    </row>
    <row r="7" spans="2:2" ht="16" customHeight="1" x14ac:dyDescent="0.15">
      <c r="B7" s="92" t="s">
        <v>9</v>
      </c>
    </row>
    <row r="8" spans="2:2" ht="16" customHeight="1" x14ac:dyDescent="0.15">
      <c r="B8" s="93" t="s">
        <v>10</v>
      </c>
    </row>
    <row r="9" spans="2:2" ht="16" customHeight="1" x14ac:dyDescent="0.15">
      <c r="B9" s="92" t="s">
        <v>11</v>
      </c>
    </row>
    <row r="10" spans="2:2" ht="16" customHeight="1" x14ac:dyDescent="0.15">
      <c r="B10" s="92" t="s">
        <v>12</v>
      </c>
    </row>
    <row r="11" spans="2:2" ht="16" customHeight="1" x14ac:dyDescent="0.15">
      <c r="B11" s="92"/>
    </row>
    <row r="12" spans="2:2" ht="16" customHeight="1" x14ac:dyDescent="0.15">
      <c r="B12" s="90" t="s">
        <v>13</v>
      </c>
    </row>
    <row r="13" spans="2:2" ht="16" customHeight="1" x14ac:dyDescent="0.15">
      <c r="B13" s="91" t="s">
        <v>74</v>
      </c>
    </row>
    <row r="14" spans="2:2" ht="16" customHeight="1" x14ac:dyDescent="0.15">
      <c r="B14" s="92" t="s">
        <v>154</v>
      </c>
    </row>
    <row r="15" spans="2:2" ht="16" customHeight="1" x14ac:dyDescent="0.15">
      <c r="B15" s="93" t="s">
        <v>155</v>
      </c>
    </row>
    <row r="16" spans="2:2" ht="16" customHeight="1" x14ac:dyDescent="0.15">
      <c r="B16" s="92" t="s">
        <v>14</v>
      </c>
    </row>
    <row r="17" spans="2:2" ht="16" customHeight="1" x14ac:dyDescent="0.15">
      <c r="B17" s="93" t="s">
        <v>156</v>
      </c>
    </row>
    <row r="18" spans="2:2" ht="16" customHeight="1" x14ac:dyDescent="0.15">
      <c r="B18" s="94" t="s">
        <v>15</v>
      </c>
    </row>
    <row r="19" spans="2:2" ht="16" customHeight="1" x14ac:dyDescent="0.15">
      <c r="B19" s="94" t="s">
        <v>271</v>
      </c>
    </row>
    <row r="20" spans="2:2" ht="16" customHeight="1" x14ac:dyDescent="0.15">
      <c r="B20" s="92" t="s">
        <v>270</v>
      </c>
    </row>
    <row r="21" spans="2:2" ht="16" customHeight="1" x14ac:dyDescent="0.15">
      <c r="B21" s="92" t="s">
        <v>16</v>
      </c>
    </row>
    <row r="22" spans="2:2" ht="16" customHeight="1" x14ac:dyDescent="0.15">
      <c r="B22" s="92" t="s">
        <v>17</v>
      </c>
    </row>
    <row r="23" spans="2:2" ht="16" customHeight="1" x14ac:dyDescent="0.15">
      <c r="B23" s="95" t="s">
        <v>18</v>
      </c>
    </row>
    <row r="24" spans="2:2" ht="16" customHeight="1" x14ac:dyDescent="0.15">
      <c r="B24" s="92" t="s">
        <v>157</v>
      </c>
    </row>
    <row r="25" spans="2:2" ht="16" customHeight="1" x14ac:dyDescent="0.15">
      <c r="B25" s="92" t="s">
        <v>19</v>
      </c>
    </row>
    <row r="26" spans="2:2" ht="16" customHeight="1" x14ac:dyDescent="0.15">
      <c r="B26" s="92" t="s">
        <v>20</v>
      </c>
    </row>
    <row r="27" spans="2:2" ht="16" customHeight="1" x14ac:dyDescent="0.15">
      <c r="B27" s="92" t="s">
        <v>21</v>
      </c>
    </row>
    <row r="28" spans="2:2" ht="16" customHeight="1" x14ac:dyDescent="0.15">
      <c r="B28" s="92"/>
    </row>
    <row r="29" spans="2:2" ht="16" customHeight="1" x14ac:dyDescent="0.15">
      <c r="B29" s="90" t="s">
        <v>158</v>
      </c>
    </row>
    <row r="30" spans="2:2" ht="16" customHeight="1" x14ac:dyDescent="0.15">
      <c r="B30" s="88"/>
    </row>
    <row r="31" spans="2:2" ht="16" customHeight="1" x14ac:dyDescent="0.15">
      <c r="B31" s="95" t="s">
        <v>272</v>
      </c>
    </row>
    <row r="32" spans="2:2" ht="16" x14ac:dyDescent="0.15">
      <c r="B32" s="3"/>
    </row>
    <row r="33" spans="2:2" ht="16.5" customHeight="1" x14ac:dyDescent="0.15">
      <c r="B33" s="2"/>
    </row>
    <row r="34" spans="2:2" ht="8.25" customHeight="1" x14ac:dyDescent="0.15">
      <c r="B34" s="5"/>
    </row>
    <row r="35" spans="2:2" ht="16" x14ac:dyDescent="0.15">
      <c r="B35" s="3"/>
    </row>
    <row r="36" spans="2:2" ht="16" x14ac:dyDescent="0.15">
      <c r="B36" s="2"/>
    </row>
    <row r="37" spans="2:2" ht="8.25" customHeight="1" x14ac:dyDescent="0.15">
      <c r="B37" s="4"/>
    </row>
  </sheetData>
  <printOptions horizontalCentered="1"/>
  <pageMargins left="0.75" right="0.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 enableFormatConditionsCalculation="0"/>
  <dimension ref="A1:E39"/>
  <sheetViews>
    <sheetView topLeftCell="A16" workbookViewId="0">
      <selection activeCell="D28" sqref="D28"/>
    </sheetView>
  </sheetViews>
  <sheetFormatPr baseColWidth="10" defaultColWidth="9.1640625" defaultRowHeight="15" x14ac:dyDescent="0.2"/>
  <cols>
    <col min="1" max="1" width="75.6640625" customWidth="1"/>
    <col min="2" max="2" width="12" customWidth="1"/>
  </cols>
  <sheetData>
    <row r="1" spans="1:2" ht="18" x14ac:dyDescent="0.2">
      <c r="A1" s="73" t="s">
        <v>159</v>
      </c>
      <c r="B1" s="74"/>
    </row>
    <row r="2" spans="1:2" x14ac:dyDescent="0.2">
      <c r="A2" s="75" t="s">
        <v>22</v>
      </c>
      <c r="B2" s="76" t="s">
        <v>23</v>
      </c>
    </row>
    <row r="3" spans="1:2" x14ac:dyDescent="0.2">
      <c r="A3" s="77"/>
      <c r="B3" s="78"/>
    </row>
    <row r="4" spans="1:2" ht="16" x14ac:dyDescent="0.2">
      <c r="A4" s="79" t="s">
        <v>24</v>
      </c>
      <c r="B4" s="83">
        <v>5200</v>
      </c>
    </row>
    <row r="5" spans="1:2" x14ac:dyDescent="0.2">
      <c r="A5" s="80" t="s">
        <v>25</v>
      </c>
      <c r="B5" s="81"/>
    </row>
    <row r="6" spans="1:2" ht="16" x14ac:dyDescent="0.2">
      <c r="A6" s="82" t="s">
        <v>26</v>
      </c>
      <c r="B6" s="83">
        <v>4500</v>
      </c>
    </row>
    <row r="7" spans="1:2" ht="16" x14ac:dyDescent="0.2">
      <c r="A7" s="82" t="s">
        <v>27</v>
      </c>
      <c r="B7" s="83">
        <v>4500</v>
      </c>
    </row>
    <row r="8" spans="1:2" ht="16" x14ac:dyDescent="0.2">
      <c r="A8" s="82" t="s">
        <v>28</v>
      </c>
      <c r="B8" s="83">
        <v>4500</v>
      </c>
    </row>
    <row r="9" spans="1:2" ht="16" x14ac:dyDescent="0.2">
      <c r="A9" s="84" t="s">
        <v>160</v>
      </c>
      <c r="B9" s="81">
        <v>3980</v>
      </c>
    </row>
    <row r="10" spans="1:2" x14ac:dyDescent="0.2">
      <c r="A10" s="80" t="s">
        <v>29</v>
      </c>
      <c r="B10" s="81"/>
    </row>
    <row r="11" spans="1:2" ht="16" x14ac:dyDescent="0.2">
      <c r="A11" s="85" t="s">
        <v>30</v>
      </c>
      <c r="B11" s="83">
        <v>3900</v>
      </c>
    </row>
    <row r="12" spans="1:2" ht="16" x14ac:dyDescent="0.2">
      <c r="A12" s="86" t="s">
        <v>31</v>
      </c>
      <c r="B12" s="83">
        <v>3900</v>
      </c>
    </row>
    <row r="13" spans="1:2" ht="16" x14ac:dyDescent="0.2">
      <c r="A13" s="87" t="s">
        <v>32</v>
      </c>
      <c r="B13" s="81">
        <v>3900</v>
      </c>
    </row>
    <row r="14" spans="1:2" ht="16" x14ac:dyDescent="0.2">
      <c r="A14" s="79" t="s">
        <v>33</v>
      </c>
      <c r="B14" s="81">
        <v>3900</v>
      </c>
    </row>
    <row r="15" spans="1:2" x14ac:dyDescent="0.2">
      <c r="A15" s="80" t="s">
        <v>34</v>
      </c>
      <c r="B15" s="81"/>
    </row>
    <row r="16" spans="1:2" ht="16" x14ac:dyDescent="0.2">
      <c r="A16" s="79" t="s">
        <v>35</v>
      </c>
      <c r="B16" s="81">
        <v>3400</v>
      </c>
    </row>
    <row r="17" spans="1:2" x14ac:dyDescent="0.2">
      <c r="A17" s="80" t="s">
        <v>36</v>
      </c>
      <c r="B17" s="81"/>
    </row>
    <row r="18" spans="1:2" ht="16" x14ac:dyDescent="0.2">
      <c r="A18" s="82" t="s">
        <v>78</v>
      </c>
      <c r="B18" s="81">
        <v>3400</v>
      </c>
    </row>
    <row r="19" spans="1:2" ht="16" x14ac:dyDescent="0.2">
      <c r="A19" s="79" t="s">
        <v>161</v>
      </c>
      <c r="B19" s="81">
        <v>3400</v>
      </c>
    </row>
    <row r="20" spans="1:2" ht="16" x14ac:dyDescent="0.2">
      <c r="A20" s="82" t="s">
        <v>162</v>
      </c>
      <c r="B20" s="81">
        <v>3400</v>
      </c>
    </row>
    <row r="21" spans="1:2" ht="16" x14ac:dyDescent="0.2">
      <c r="A21" s="82" t="s">
        <v>163</v>
      </c>
      <c r="B21" s="81">
        <v>3400</v>
      </c>
    </row>
    <row r="22" spans="1:2" ht="16" x14ac:dyDescent="0.2">
      <c r="A22" s="82" t="s">
        <v>164</v>
      </c>
      <c r="B22" s="81">
        <v>3400</v>
      </c>
    </row>
    <row r="23" spans="1:2" ht="16" x14ac:dyDescent="0.2">
      <c r="A23" s="82" t="s">
        <v>37</v>
      </c>
      <c r="B23" s="81">
        <v>3400</v>
      </c>
    </row>
    <row r="24" spans="1:2" ht="16" x14ac:dyDescent="0.2">
      <c r="A24" s="79" t="s">
        <v>38</v>
      </c>
      <c r="B24" s="81">
        <v>3400</v>
      </c>
    </row>
    <row r="25" spans="1:2" x14ac:dyDescent="0.2">
      <c r="A25" s="80" t="s">
        <v>39</v>
      </c>
      <c r="B25" s="81"/>
    </row>
    <row r="26" spans="1:2" ht="16" x14ac:dyDescent="0.2">
      <c r="A26" s="79" t="s">
        <v>40</v>
      </c>
      <c r="B26" s="81">
        <v>3400</v>
      </c>
    </row>
    <row r="27" spans="1:2" x14ac:dyDescent="0.2">
      <c r="A27" s="80" t="s">
        <v>165</v>
      </c>
      <c r="B27" s="81">
        <v>3400</v>
      </c>
    </row>
    <row r="28" spans="1:2" ht="16" x14ac:dyDescent="0.2">
      <c r="A28" s="82" t="s">
        <v>41</v>
      </c>
      <c r="B28" s="81">
        <v>3400</v>
      </c>
    </row>
    <row r="29" spans="1:2" ht="16" x14ac:dyDescent="0.2">
      <c r="A29" s="79" t="s">
        <v>166</v>
      </c>
      <c r="B29" s="81">
        <v>3400</v>
      </c>
    </row>
    <row r="30" spans="1:2" ht="16" x14ac:dyDescent="0.2">
      <c r="A30" s="84" t="s">
        <v>42</v>
      </c>
      <c r="B30" s="81">
        <v>3200</v>
      </c>
    </row>
    <row r="31" spans="1:2" ht="16" x14ac:dyDescent="0.2">
      <c r="A31" s="79" t="s">
        <v>167</v>
      </c>
      <c r="B31" s="81">
        <v>3200</v>
      </c>
    </row>
    <row r="32" spans="1:2" ht="16" x14ac:dyDescent="0.2">
      <c r="A32" s="87" t="s">
        <v>168</v>
      </c>
      <c r="B32" s="81">
        <v>2900</v>
      </c>
    </row>
    <row r="33" spans="1:5" ht="16" x14ac:dyDescent="0.2">
      <c r="A33" s="79" t="s">
        <v>43</v>
      </c>
      <c r="B33" s="81">
        <v>2900</v>
      </c>
    </row>
    <row r="34" spans="1:5" ht="16" x14ac:dyDescent="0.2">
      <c r="A34" s="79" t="s">
        <v>44</v>
      </c>
      <c r="B34" s="81">
        <v>2900</v>
      </c>
    </row>
    <row r="35" spans="1:5" ht="16" x14ac:dyDescent="0.2">
      <c r="A35" s="79" t="s">
        <v>169</v>
      </c>
      <c r="B35" s="81">
        <v>2400</v>
      </c>
    </row>
    <row r="36" spans="1:5" ht="16" x14ac:dyDescent="0.2">
      <c r="A36" s="82" t="s">
        <v>45</v>
      </c>
      <c r="B36" s="81">
        <v>1990</v>
      </c>
    </row>
    <row r="37" spans="1:5" ht="16" x14ac:dyDescent="0.2">
      <c r="A37" s="79" t="s">
        <v>46</v>
      </c>
      <c r="B37" s="81">
        <v>1990</v>
      </c>
    </row>
    <row r="38" spans="1:5" ht="16" x14ac:dyDescent="0.2">
      <c r="A38" s="79" t="s">
        <v>47</v>
      </c>
      <c r="B38" s="81">
        <v>3600</v>
      </c>
      <c r="D38">
        <f>3600/3</f>
        <v>1200</v>
      </c>
      <c r="E38">
        <f>D38</f>
        <v>1200</v>
      </c>
    </row>
    <row r="39" spans="1:5" ht="16" x14ac:dyDescent="0.2">
      <c r="A39" s="79" t="s">
        <v>273</v>
      </c>
      <c r="B39" s="81">
        <v>3600</v>
      </c>
    </row>
  </sheetData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 enableFormatConditionsCalculation="0"/>
  <dimension ref="A1:L44"/>
  <sheetViews>
    <sheetView topLeftCell="A4" zoomScale="55" zoomScaleNormal="55" zoomScaleSheetLayoutView="130" zoomScalePageLayoutView="55" workbookViewId="0">
      <selection activeCell="H17" sqref="H17"/>
    </sheetView>
  </sheetViews>
  <sheetFormatPr baseColWidth="10" defaultColWidth="9.1640625" defaultRowHeight="18" x14ac:dyDescent="0.2"/>
  <cols>
    <col min="1" max="1" width="120" style="216" customWidth="1"/>
    <col min="2" max="2" width="18.5" style="215" customWidth="1"/>
    <col min="3" max="16384" width="9.1640625" style="216"/>
  </cols>
  <sheetData>
    <row r="1" spans="1:12" x14ac:dyDescent="0.2">
      <c r="A1" s="214" t="s">
        <v>366</v>
      </c>
    </row>
    <row r="2" spans="1:12" x14ac:dyDescent="0.2">
      <c r="A2" s="217" t="s">
        <v>367</v>
      </c>
    </row>
    <row r="3" spans="1:12" x14ac:dyDescent="0.2">
      <c r="A3" s="217"/>
    </row>
    <row r="4" spans="1:12" x14ac:dyDescent="0.2">
      <c r="A4" s="218" t="s">
        <v>401</v>
      </c>
      <c r="L4" s="218" t="s">
        <v>368</v>
      </c>
    </row>
    <row r="5" spans="1:12" x14ac:dyDescent="0.2">
      <c r="A5" s="223" t="s">
        <v>369</v>
      </c>
      <c r="B5" s="225">
        <v>3900</v>
      </c>
    </row>
    <row r="6" spans="1:12" x14ac:dyDescent="0.2">
      <c r="A6" s="223" t="s">
        <v>370</v>
      </c>
      <c r="B6" s="226">
        <v>3.4</v>
      </c>
    </row>
    <row r="7" spans="1:12" x14ac:dyDescent="0.2">
      <c r="A7" s="223" t="s">
        <v>371</v>
      </c>
      <c r="B7" s="226">
        <v>3.4</v>
      </c>
    </row>
    <row r="8" spans="1:12" x14ac:dyDescent="0.2">
      <c r="A8" s="223" t="s">
        <v>372</v>
      </c>
      <c r="B8" s="226">
        <v>3.2</v>
      </c>
    </row>
    <row r="9" spans="1:12" x14ac:dyDescent="0.2">
      <c r="A9" s="223" t="s">
        <v>373</v>
      </c>
      <c r="B9" s="226">
        <v>1.9</v>
      </c>
    </row>
    <row r="10" spans="1:12" x14ac:dyDescent="0.2">
      <c r="A10" s="223" t="s">
        <v>374</v>
      </c>
      <c r="B10" s="226">
        <v>2.9</v>
      </c>
    </row>
    <row r="11" spans="1:12" x14ac:dyDescent="0.2">
      <c r="A11" s="223" t="s">
        <v>375</v>
      </c>
      <c r="B11" s="226">
        <v>2.5</v>
      </c>
    </row>
    <row r="12" spans="1:12" x14ac:dyDescent="0.2">
      <c r="A12" s="219"/>
      <c r="B12" s="227"/>
    </row>
    <row r="13" spans="1:12" x14ac:dyDescent="0.2">
      <c r="A13" s="220" t="s">
        <v>402</v>
      </c>
      <c r="B13" s="227"/>
    </row>
    <row r="14" spans="1:12" x14ac:dyDescent="0.2">
      <c r="A14" s="223" t="s">
        <v>376</v>
      </c>
      <c r="B14" s="226">
        <v>4.5</v>
      </c>
    </row>
    <row r="15" spans="1:12" x14ac:dyDescent="0.2">
      <c r="A15" s="223" t="s">
        <v>377</v>
      </c>
      <c r="B15" s="226">
        <v>4.5</v>
      </c>
    </row>
    <row r="16" spans="1:12" x14ac:dyDescent="0.2">
      <c r="A16" s="223" t="s">
        <v>378</v>
      </c>
      <c r="B16" s="226">
        <v>3.4</v>
      </c>
    </row>
    <row r="17" spans="1:2" x14ac:dyDescent="0.2">
      <c r="A17" s="223" t="s">
        <v>379</v>
      </c>
      <c r="B17" s="226">
        <v>3.4</v>
      </c>
    </row>
    <row r="18" spans="1:2" x14ac:dyDescent="0.2">
      <c r="A18" s="223" t="s">
        <v>380</v>
      </c>
      <c r="B18" s="226">
        <v>3.4</v>
      </c>
    </row>
    <row r="19" spans="1:2" x14ac:dyDescent="0.2">
      <c r="A19" s="223" t="s">
        <v>381</v>
      </c>
      <c r="B19" s="226">
        <v>2.9</v>
      </c>
    </row>
    <row r="20" spans="1:2" x14ac:dyDescent="0.2">
      <c r="A20" s="223" t="s">
        <v>382</v>
      </c>
      <c r="B20" s="226">
        <v>2.4</v>
      </c>
    </row>
    <row r="21" spans="1:2" x14ac:dyDescent="0.2">
      <c r="A21" s="223" t="s">
        <v>383</v>
      </c>
      <c r="B21" s="226">
        <v>4.8</v>
      </c>
    </row>
    <row r="22" spans="1:2" x14ac:dyDescent="0.2">
      <c r="A22" s="223" t="s">
        <v>384</v>
      </c>
      <c r="B22" s="226">
        <v>4.5</v>
      </c>
    </row>
    <row r="23" spans="1:2" x14ac:dyDescent="0.2">
      <c r="A23" s="223" t="s">
        <v>385</v>
      </c>
      <c r="B23" s="226">
        <v>3.4</v>
      </c>
    </row>
    <row r="24" spans="1:2" x14ac:dyDescent="0.2">
      <c r="A24" s="221"/>
      <c r="B24" s="227"/>
    </row>
    <row r="25" spans="1:2" x14ac:dyDescent="0.2">
      <c r="A25" s="222" t="s">
        <v>403</v>
      </c>
      <c r="B25" s="227"/>
    </row>
    <row r="26" spans="1:2" x14ac:dyDescent="0.2">
      <c r="A26" s="223" t="s">
        <v>386</v>
      </c>
      <c r="B26" s="226">
        <v>3.2</v>
      </c>
    </row>
    <row r="27" spans="1:2" x14ac:dyDescent="0.2">
      <c r="A27" s="223" t="s">
        <v>387</v>
      </c>
      <c r="B27" s="226">
        <v>2.9</v>
      </c>
    </row>
    <row r="28" spans="1:2" x14ac:dyDescent="0.2">
      <c r="A28" s="223" t="s">
        <v>388</v>
      </c>
      <c r="B28" s="226">
        <v>2</v>
      </c>
    </row>
    <row r="29" spans="1:2" x14ac:dyDescent="0.2">
      <c r="A29" s="221"/>
      <c r="B29" s="227"/>
    </row>
    <row r="30" spans="1:2" x14ac:dyDescent="0.2">
      <c r="A30" s="222" t="s">
        <v>404</v>
      </c>
      <c r="B30" s="227"/>
    </row>
    <row r="31" spans="1:2" x14ac:dyDescent="0.2">
      <c r="A31" s="223" t="s">
        <v>389</v>
      </c>
      <c r="B31" s="226">
        <v>3.9</v>
      </c>
    </row>
    <row r="32" spans="1:2" x14ac:dyDescent="0.2">
      <c r="A32" s="223" t="s">
        <v>390</v>
      </c>
      <c r="B32" s="226">
        <v>3.4</v>
      </c>
    </row>
    <row r="33" spans="1:2" x14ac:dyDescent="0.2">
      <c r="A33" s="223" t="s">
        <v>391</v>
      </c>
      <c r="B33" s="226">
        <v>3.4</v>
      </c>
    </row>
    <row r="34" spans="1:2" x14ac:dyDescent="0.2">
      <c r="A34" s="223" t="s">
        <v>392</v>
      </c>
      <c r="B34" s="226">
        <v>2.5</v>
      </c>
    </row>
    <row r="35" spans="1:2" x14ac:dyDescent="0.2">
      <c r="A35" s="221"/>
      <c r="B35" s="227"/>
    </row>
    <row r="36" spans="1:2" x14ac:dyDescent="0.2">
      <c r="A36" s="224" t="s">
        <v>405</v>
      </c>
      <c r="B36" s="227"/>
    </row>
    <row r="37" spans="1:2" x14ac:dyDescent="0.2">
      <c r="A37" s="223" t="s">
        <v>393</v>
      </c>
      <c r="B37" s="226">
        <v>4.9000000000000004</v>
      </c>
    </row>
    <row r="38" spans="1:2" x14ac:dyDescent="0.2">
      <c r="A38" s="223" t="s">
        <v>394</v>
      </c>
      <c r="B38" s="226">
        <v>3.9</v>
      </c>
    </row>
    <row r="39" spans="1:2" x14ac:dyDescent="0.2">
      <c r="A39" s="223" t="s">
        <v>395</v>
      </c>
      <c r="B39" s="226">
        <v>3.9</v>
      </c>
    </row>
    <row r="40" spans="1:2" x14ac:dyDescent="0.2">
      <c r="A40" s="223" t="s">
        <v>396</v>
      </c>
      <c r="B40" s="226">
        <v>3.9</v>
      </c>
    </row>
    <row r="41" spans="1:2" x14ac:dyDescent="0.2">
      <c r="A41" s="223" t="s">
        <v>397</v>
      </c>
      <c r="B41" s="226">
        <v>3.4</v>
      </c>
    </row>
    <row r="42" spans="1:2" x14ac:dyDescent="0.2">
      <c r="A42" s="223" t="s">
        <v>398</v>
      </c>
      <c r="B42" s="226">
        <v>3.9</v>
      </c>
    </row>
    <row r="43" spans="1:2" x14ac:dyDescent="0.2">
      <c r="A43" s="223" t="s">
        <v>399</v>
      </c>
      <c r="B43" s="226">
        <v>3.9</v>
      </c>
    </row>
    <row r="44" spans="1:2" x14ac:dyDescent="0.2">
      <c r="A44" s="223" t="s">
        <v>400</v>
      </c>
      <c r="B44" s="226">
        <v>2.5</v>
      </c>
    </row>
  </sheetData>
  <pageMargins left="0.7" right="0.7" top="0.75" bottom="0.75" header="0.3" footer="0.3"/>
  <pageSetup paperSize="9" scale="63" orientation="portrait" verticalDpi="0" r:id="rId1"/>
  <colBreaks count="2" manualBreakCount="2">
    <brk id="2" max="43" man="1"/>
    <brk id="3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 enableFormatConditionsCalculation="0"/>
  <dimension ref="A2:B21"/>
  <sheetViews>
    <sheetView workbookViewId="0"/>
  </sheetViews>
  <sheetFormatPr baseColWidth="10" defaultColWidth="9.1640625" defaultRowHeight="15" x14ac:dyDescent="0.2"/>
  <cols>
    <col min="1" max="1" width="82.1640625" customWidth="1"/>
  </cols>
  <sheetData>
    <row r="2" spans="1:2" ht="24" x14ac:dyDescent="0.2">
      <c r="A2" s="68" t="s">
        <v>171</v>
      </c>
    </row>
    <row r="3" spans="1:2" ht="24" x14ac:dyDescent="0.2">
      <c r="A3" s="68" t="s">
        <v>101</v>
      </c>
    </row>
    <row r="4" spans="1:2" ht="24" x14ac:dyDescent="0.2">
      <c r="A4" s="65"/>
    </row>
    <row r="5" spans="1:2" ht="24" x14ac:dyDescent="0.2">
      <c r="A5" s="66" t="s">
        <v>90</v>
      </c>
      <c r="B5" s="66"/>
    </row>
    <row r="6" spans="1:2" ht="24" x14ac:dyDescent="0.2">
      <c r="A6" s="66" t="s">
        <v>91</v>
      </c>
      <c r="B6" s="66"/>
    </row>
    <row r="7" spans="1:2" ht="24" x14ac:dyDescent="0.2">
      <c r="A7" s="66" t="s">
        <v>92</v>
      </c>
      <c r="B7" s="66"/>
    </row>
    <row r="8" spans="1:2" ht="24" x14ac:dyDescent="0.2">
      <c r="A8" s="66" t="s">
        <v>93</v>
      </c>
      <c r="B8" s="66"/>
    </row>
    <row r="9" spans="1:2" ht="24" x14ac:dyDescent="0.2">
      <c r="A9" s="66" t="s">
        <v>94</v>
      </c>
      <c r="B9" s="66"/>
    </row>
    <row r="10" spans="1:2" ht="24" x14ac:dyDescent="0.2">
      <c r="A10" s="66" t="s">
        <v>95</v>
      </c>
      <c r="B10" s="66"/>
    </row>
    <row r="11" spans="1:2" ht="24" x14ac:dyDescent="0.2">
      <c r="A11" s="66" t="s">
        <v>96</v>
      </c>
      <c r="B11" s="66"/>
    </row>
    <row r="12" spans="1:2" ht="24" x14ac:dyDescent="0.2">
      <c r="A12" s="66" t="s">
        <v>97</v>
      </c>
      <c r="B12" s="66"/>
    </row>
    <row r="13" spans="1:2" ht="24" x14ac:dyDescent="0.2">
      <c r="A13" s="66" t="s">
        <v>98</v>
      </c>
      <c r="B13" s="66"/>
    </row>
    <row r="14" spans="1:2" ht="24" x14ac:dyDescent="0.2">
      <c r="A14" s="67" t="s">
        <v>172</v>
      </c>
      <c r="B14" s="67"/>
    </row>
    <row r="15" spans="1:2" ht="24" x14ac:dyDescent="0.2">
      <c r="A15" s="67" t="s">
        <v>173</v>
      </c>
      <c r="B15" s="67"/>
    </row>
    <row r="16" spans="1:2" ht="24" x14ac:dyDescent="0.2">
      <c r="A16" s="67" t="s">
        <v>174</v>
      </c>
      <c r="B16" s="67"/>
    </row>
    <row r="17" spans="1:2" ht="24" x14ac:dyDescent="0.2">
      <c r="A17" s="67" t="s">
        <v>99</v>
      </c>
      <c r="B17" s="67"/>
    </row>
    <row r="18" spans="1:2" ht="24" x14ac:dyDescent="0.2">
      <c r="A18" s="67" t="s">
        <v>175</v>
      </c>
      <c r="B18" s="67"/>
    </row>
    <row r="19" spans="1:2" ht="24" x14ac:dyDescent="0.2">
      <c r="A19" s="67" t="s">
        <v>176</v>
      </c>
      <c r="B19" s="67"/>
    </row>
    <row r="20" spans="1:2" ht="24" x14ac:dyDescent="0.2">
      <c r="A20" s="67"/>
    </row>
    <row r="21" spans="1:2" ht="24" x14ac:dyDescent="0.2">
      <c r="A21" s="67" t="s">
        <v>100</v>
      </c>
    </row>
  </sheetData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 enableFormatConditionsCalculation="0"/>
  <dimension ref="A1:A71"/>
  <sheetViews>
    <sheetView topLeftCell="A25" zoomScaleSheetLayoutView="106" workbookViewId="0">
      <selection activeCell="A33" sqref="A33"/>
    </sheetView>
  </sheetViews>
  <sheetFormatPr baseColWidth="10" defaultColWidth="9.1640625" defaultRowHeight="15" x14ac:dyDescent="0.2"/>
  <cols>
    <col min="1" max="1" width="107.5" customWidth="1"/>
  </cols>
  <sheetData>
    <row r="1" spans="1:1" ht="33" x14ac:dyDescent="0.2">
      <c r="A1" s="200" t="s">
        <v>102</v>
      </c>
    </row>
    <row r="2" spans="1:1" ht="23" x14ac:dyDescent="0.2">
      <c r="A2" s="201" t="s">
        <v>348</v>
      </c>
    </row>
    <row r="3" spans="1:1" ht="18" x14ac:dyDescent="0.2">
      <c r="A3" s="202"/>
    </row>
    <row r="4" spans="1:1" ht="18" x14ac:dyDescent="0.2">
      <c r="A4" s="203" t="s">
        <v>316</v>
      </c>
    </row>
    <row r="5" spans="1:1" ht="18" x14ac:dyDescent="0.2">
      <c r="A5" s="203" t="s">
        <v>340</v>
      </c>
    </row>
    <row r="6" spans="1:1" ht="18" x14ac:dyDescent="0.2">
      <c r="A6" s="203" t="s">
        <v>341</v>
      </c>
    </row>
    <row r="7" spans="1:1" ht="18" x14ac:dyDescent="0.2">
      <c r="A7" s="203" t="s">
        <v>317</v>
      </c>
    </row>
    <row r="8" spans="1:1" ht="18" x14ac:dyDescent="0.2">
      <c r="A8" s="203" t="s">
        <v>318</v>
      </c>
    </row>
    <row r="9" spans="1:1" ht="18" x14ac:dyDescent="0.2">
      <c r="A9" s="203" t="s">
        <v>319</v>
      </c>
    </row>
    <row r="10" spans="1:1" ht="18" x14ac:dyDescent="0.2">
      <c r="A10" s="203" t="s">
        <v>342</v>
      </c>
    </row>
    <row r="11" spans="1:1" ht="18" x14ac:dyDescent="0.2">
      <c r="A11" s="203" t="s">
        <v>343</v>
      </c>
    </row>
    <row r="12" spans="1:1" ht="18" x14ac:dyDescent="0.2">
      <c r="A12" s="203" t="s">
        <v>344</v>
      </c>
    </row>
    <row r="13" spans="1:1" ht="18" x14ac:dyDescent="0.2">
      <c r="A13" s="203" t="s">
        <v>345</v>
      </c>
    </row>
    <row r="14" spans="1:1" ht="18" x14ac:dyDescent="0.2">
      <c r="A14" s="203" t="s">
        <v>346</v>
      </c>
    </row>
    <row r="15" spans="1:1" ht="18" x14ac:dyDescent="0.2">
      <c r="A15" s="203" t="s">
        <v>320</v>
      </c>
    </row>
    <row r="16" spans="1:1" ht="18" x14ac:dyDescent="0.2">
      <c r="A16" s="203" t="s">
        <v>321</v>
      </c>
    </row>
    <row r="17" spans="1:1" ht="18" x14ac:dyDescent="0.2">
      <c r="A17" s="203" t="s">
        <v>322</v>
      </c>
    </row>
    <row r="18" spans="1:1" ht="18" x14ac:dyDescent="0.2">
      <c r="A18" s="203" t="s">
        <v>323</v>
      </c>
    </row>
    <row r="19" spans="1:1" ht="18" x14ac:dyDescent="0.2">
      <c r="A19" s="203" t="s">
        <v>324</v>
      </c>
    </row>
    <row r="20" spans="1:1" ht="18" x14ac:dyDescent="0.2">
      <c r="A20" s="203" t="s">
        <v>325</v>
      </c>
    </row>
    <row r="21" spans="1:1" ht="18" x14ac:dyDescent="0.2">
      <c r="A21" s="203" t="s">
        <v>326</v>
      </c>
    </row>
    <row r="22" spans="1:1" ht="18" x14ac:dyDescent="0.2">
      <c r="A22" s="203" t="s">
        <v>327</v>
      </c>
    </row>
    <row r="23" spans="1:1" ht="18" x14ac:dyDescent="0.2">
      <c r="A23" s="203" t="s">
        <v>328</v>
      </c>
    </row>
    <row r="24" spans="1:1" ht="18" x14ac:dyDescent="0.2">
      <c r="A24" s="203" t="s">
        <v>347</v>
      </c>
    </row>
    <row r="25" spans="1:1" ht="18" x14ac:dyDescent="0.2">
      <c r="A25" s="203" t="s">
        <v>329</v>
      </c>
    </row>
    <row r="26" spans="1:1" ht="18" x14ac:dyDescent="0.2">
      <c r="A26" s="203" t="s">
        <v>330</v>
      </c>
    </row>
    <row r="27" spans="1:1" ht="18" x14ac:dyDescent="0.2">
      <c r="A27" s="203" t="s">
        <v>331</v>
      </c>
    </row>
    <row r="28" spans="1:1" ht="18" x14ac:dyDescent="0.2">
      <c r="A28" s="203" t="s">
        <v>332</v>
      </c>
    </row>
    <row r="29" spans="1:1" ht="18" x14ac:dyDescent="0.2">
      <c r="A29" s="203" t="s">
        <v>333</v>
      </c>
    </row>
    <row r="30" spans="1:1" ht="18" x14ac:dyDescent="0.2">
      <c r="A30" s="203" t="s">
        <v>334</v>
      </c>
    </row>
    <row r="31" spans="1:1" ht="18" x14ac:dyDescent="0.2">
      <c r="A31" s="203" t="s">
        <v>335</v>
      </c>
    </row>
    <row r="32" spans="1:1" ht="18" x14ac:dyDescent="0.2">
      <c r="A32" s="203" t="s">
        <v>336</v>
      </c>
    </row>
    <row r="33" spans="1:1" ht="18" x14ac:dyDescent="0.2">
      <c r="A33" s="203" t="s">
        <v>337</v>
      </c>
    </row>
    <row r="34" spans="1:1" ht="18" x14ac:dyDescent="0.2">
      <c r="A34" s="203" t="s">
        <v>338</v>
      </c>
    </row>
    <row r="35" spans="1:1" ht="18" x14ac:dyDescent="0.2">
      <c r="A35" s="203" t="s">
        <v>339</v>
      </c>
    </row>
    <row r="36" spans="1:1" ht="21" customHeight="1" x14ac:dyDescent="0.2">
      <c r="A36" s="300" t="s">
        <v>170</v>
      </c>
    </row>
    <row r="37" spans="1:1" ht="16.5" customHeight="1" x14ac:dyDescent="0.2">
      <c r="A37" s="300"/>
    </row>
    <row r="38" spans="1:1" ht="16.5" customHeight="1" x14ac:dyDescent="0.2">
      <c r="A38" s="300"/>
    </row>
    <row r="39" spans="1:1" ht="16.5" customHeight="1" x14ac:dyDescent="0.2">
      <c r="A39" s="300"/>
    </row>
    <row r="40" spans="1:1" ht="17" x14ac:dyDescent="0.25">
      <c r="A40" s="69"/>
    </row>
    <row r="41" spans="1:1" ht="17" x14ac:dyDescent="0.25">
      <c r="A41" s="69"/>
    </row>
    <row r="42" spans="1:1" ht="17" x14ac:dyDescent="0.25">
      <c r="A42" s="69"/>
    </row>
    <row r="43" spans="1:1" ht="17" x14ac:dyDescent="0.25">
      <c r="A43" s="69"/>
    </row>
    <row r="44" spans="1:1" ht="17" x14ac:dyDescent="0.25">
      <c r="A44" s="69"/>
    </row>
    <row r="45" spans="1:1" ht="17" x14ac:dyDescent="0.25">
      <c r="A45" s="69"/>
    </row>
    <row r="46" spans="1:1" ht="17" x14ac:dyDescent="0.25">
      <c r="A46" s="69"/>
    </row>
    <row r="47" spans="1:1" ht="17" x14ac:dyDescent="0.25">
      <c r="A47" s="69"/>
    </row>
    <row r="48" spans="1:1" ht="17" x14ac:dyDescent="0.25">
      <c r="A48" s="69"/>
    </row>
    <row r="49" spans="1:1" ht="17" x14ac:dyDescent="0.25">
      <c r="A49" s="69"/>
    </row>
    <row r="50" spans="1:1" ht="17" x14ac:dyDescent="0.25">
      <c r="A50" s="69"/>
    </row>
    <row r="51" spans="1:1" ht="17" x14ac:dyDescent="0.25">
      <c r="A51" s="69"/>
    </row>
    <row r="52" spans="1:1" ht="17" x14ac:dyDescent="0.25">
      <c r="A52" s="69"/>
    </row>
    <row r="53" spans="1:1" ht="17" x14ac:dyDescent="0.25">
      <c r="A53" s="69"/>
    </row>
    <row r="54" spans="1:1" ht="17" x14ac:dyDescent="0.25">
      <c r="A54" s="69"/>
    </row>
    <row r="55" spans="1:1" ht="17" x14ac:dyDescent="0.25">
      <c r="A55" s="69"/>
    </row>
    <row r="56" spans="1:1" ht="17" x14ac:dyDescent="0.25">
      <c r="A56" s="69"/>
    </row>
    <row r="57" spans="1:1" ht="17" x14ac:dyDescent="0.25">
      <c r="A57" s="69"/>
    </row>
    <row r="58" spans="1:1" ht="17" x14ac:dyDescent="0.25">
      <c r="A58" s="69"/>
    </row>
    <row r="59" spans="1:1" ht="17" x14ac:dyDescent="0.25">
      <c r="A59" s="69"/>
    </row>
    <row r="60" spans="1:1" ht="17" x14ac:dyDescent="0.25">
      <c r="A60" s="69"/>
    </row>
    <row r="61" spans="1:1" ht="17" x14ac:dyDescent="0.25">
      <c r="A61" s="69"/>
    </row>
    <row r="62" spans="1:1" ht="17" x14ac:dyDescent="0.25">
      <c r="A62" s="69"/>
    </row>
    <row r="63" spans="1:1" ht="17" x14ac:dyDescent="0.25">
      <c r="A63" s="69"/>
    </row>
    <row r="64" spans="1:1" ht="17" x14ac:dyDescent="0.25">
      <c r="A64" s="69"/>
    </row>
    <row r="65" spans="1:1" ht="17" x14ac:dyDescent="0.25">
      <c r="A65" s="69"/>
    </row>
    <row r="66" spans="1:1" ht="17" x14ac:dyDescent="0.25">
      <c r="A66" s="69"/>
    </row>
    <row r="67" spans="1:1" ht="17" x14ac:dyDescent="0.25">
      <c r="A67" s="69"/>
    </row>
    <row r="68" spans="1:1" ht="17" x14ac:dyDescent="0.25">
      <c r="A68" s="69"/>
    </row>
    <row r="69" spans="1:1" ht="17" x14ac:dyDescent="0.25">
      <c r="A69" s="69"/>
    </row>
    <row r="70" spans="1:1" ht="17" x14ac:dyDescent="0.25">
      <c r="A70" s="69"/>
    </row>
    <row r="71" spans="1:1" ht="17" x14ac:dyDescent="0.25">
      <c r="A71" s="69"/>
    </row>
  </sheetData>
  <mergeCells count="1">
    <mergeCell ref="A36:A39"/>
  </mergeCells>
  <pageMargins left="0.7" right="0.7" top="0.75" bottom="0.75" header="0.3" footer="0.3"/>
  <pageSetup paperSize="9" scale="92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 enableFormatConditionsCalculation="0"/>
  <dimension ref="B3:B18"/>
  <sheetViews>
    <sheetView workbookViewId="0"/>
  </sheetViews>
  <sheetFormatPr baseColWidth="10" defaultColWidth="9.1640625" defaultRowHeight="15" x14ac:dyDescent="0.2"/>
  <cols>
    <col min="2" max="2" width="79.33203125" customWidth="1"/>
  </cols>
  <sheetData>
    <row r="3" spans="2:2" ht="18" x14ac:dyDescent="0.2">
      <c r="B3" s="48" t="s">
        <v>177</v>
      </c>
    </row>
    <row r="4" spans="2:2" ht="18" x14ac:dyDescent="0.2">
      <c r="B4" s="48" t="s">
        <v>69</v>
      </c>
    </row>
    <row r="5" spans="2:2" ht="18" x14ac:dyDescent="0.2">
      <c r="B5" s="48"/>
    </row>
    <row r="6" spans="2:2" ht="18" x14ac:dyDescent="0.2">
      <c r="B6" s="49" t="s">
        <v>56</v>
      </c>
    </row>
    <row r="7" spans="2:2" ht="18" x14ac:dyDescent="0.2">
      <c r="B7" s="49" t="s">
        <v>57</v>
      </c>
    </row>
    <row r="8" spans="2:2" ht="18" x14ac:dyDescent="0.2">
      <c r="B8" s="49" t="s">
        <v>58</v>
      </c>
    </row>
    <row r="9" spans="2:2" ht="18" x14ac:dyDescent="0.2">
      <c r="B9" s="49" t="s">
        <v>59</v>
      </c>
    </row>
    <row r="10" spans="2:2" ht="18" x14ac:dyDescent="0.2">
      <c r="B10" s="49" t="s">
        <v>60</v>
      </c>
    </row>
    <row r="11" spans="2:2" ht="18" x14ac:dyDescent="0.2">
      <c r="B11" s="49" t="s">
        <v>61</v>
      </c>
    </row>
    <row r="12" spans="2:2" ht="18" x14ac:dyDescent="0.2">
      <c r="B12" s="49" t="s">
        <v>62</v>
      </c>
    </row>
    <row r="13" spans="2:2" ht="18" x14ac:dyDescent="0.2">
      <c r="B13" s="49" t="s">
        <v>63</v>
      </c>
    </row>
    <row r="14" spans="2:2" ht="18" x14ac:dyDescent="0.2">
      <c r="B14" s="49" t="s">
        <v>64</v>
      </c>
    </row>
    <row r="15" spans="2:2" ht="18" x14ac:dyDescent="0.2">
      <c r="B15" s="49" t="s">
        <v>65</v>
      </c>
    </row>
    <row r="16" spans="2:2" ht="18" x14ac:dyDescent="0.2">
      <c r="B16" s="49" t="s">
        <v>66</v>
      </c>
    </row>
    <row r="17" spans="2:2" ht="18" x14ac:dyDescent="0.2">
      <c r="B17" s="49" t="s">
        <v>67</v>
      </c>
    </row>
    <row r="18" spans="2:2" ht="18" x14ac:dyDescent="0.2">
      <c r="B18" s="49" t="s">
        <v>68</v>
      </c>
    </row>
  </sheetData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 enableFormatConditionsCalculation="0"/>
  <dimension ref="A1"/>
  <sheetViews>
    <sheetView workbookViewId="0">
      <selection activeCell="G23" sqref="G23"/>
    </sheetView>
  </sheetViews>
  <sheetFormatPr baseColWidth="10" defaultRowHeight="15" x14ac:dyDescent="0.2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 enableFormatConditionsCalculation="0"/>
  <dimension ref="A1"/>
  <sheetViews>
    <sheetView topLeftCell="A2" workbookViewId="0">
      <selection activeCell="E27" sqref="D27:E27"/>
    </sheetView>
  </sheetViews>
  <sheetFormatPr baseColWidth="10" defaultRowHeight="1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 enableFormatConditionsCalculation="0"/>
  <dimension ref="A2:E13"/>
  <sheetViews>
    <sheetView workbookViewId="0">
      <selection activeCell="D19" sqref="D19"/>
    </sheetView>
  </sheetViews>
  <sheetFormatPr baseColWidth="10" defaultColWidth="11.5" defaultRowHeight="16" x14ac:dyDescent="0.2"/>
  <cols>
    <col min="1" max="1" width="5.1640625" style="184" customWidth="1"/>
    <col min="2" max="2" width="31" style="184" customWidth="1"/>
    <col min="3" max="3" width="11.5" style="184" customWidth="1"/>
    <col min="4" max="4" width="17.5" style="185" customWidth="1"/>
    <col min="5" max="16384" width="11.5" style="184"/>
  </cols>
  <sheetData>
    <row r="2" spans="1:5" x14ac:dyDescent="0.2">
      <c r="B2" s="186" t="s">
        <v>303</v>
      </c>
      <c r="C2" s="186" t="s">
        <v>313</v>
      </c>
      <c r="D2" s="187" t="s">
        <v>4</v>
      </c>
      <c r="E2" s="187" t="s">
        <v>313</v>
      </c>
    </row>
    <row r="4" spans="1:5" x14ac:dyDescent="0.2">
      <c r="A4" s="184">
        <v>1</v>
      </c>
      <c r="B4" s="188" t="s">
        <v>305</v>
      </c>
      <c r="C4" s="189">
        <f>+Sabado!I5</f>
        <v>100</v>
      </c>
      <c r="D4" s="189">
        <f>+Sabado!I56</f>
        <v>20340600</v>
      </c>
      <c r="E4" s="189">
        <f t="shared" ref="E4:E10" si="0">+D4/C4</f>
        <v>203406</v>
      </c>
    </row>
    <row r="5" spans="1:5" x14ac:dyDescent="0.2">
      <c r="A5" s="184">
        <f t="shared" ref="A5:A10" si="1">+A4+1</f>
        <v>2</v>
      </c>
      <c r="B5" s="188" t="s">
        <v>304</v>
      </c>
      <c r="C5" s="189">
        <f>+'Domingo Nuevo'!I5</f>
        <v>100</v>
      </c>
      <c r="D5" s="189">
        <f>+'Domingo Nuevo'!I62</f>
        <v>14659700</v>
      </c>
      <c r="E5" s="189">
        <f t="shared" si="0"/>
        <v>146597</v>
      </c>
    </row>
    <row r="6" spans="1:5" x14ac:dyDescent="0.2">
      <c r="A6" s="184">
        <f t="shared" si="1"/>
        <v>3</v>
      </c>
      <c r="B6" s="188" t="s">
        <v>306</v>
      </c>
      <c r="C6" s="189">
        <f>+'Crisitano Sabado sin Licor'!I5</f>
        <v>100</v>
      </c>
      <c r="D6" s="189">
        <f>+'Crisitano Sabado sin Licor'!I52</f>
        <v>21550000</v>
      </c>
      <c r="E6" s="189">
        <f t="shared" si="0"/>
        <v>215500</v>
      </c>
    </row>
    <row r="7" spans="1:5" x14ac:dyDescent="0.2">
      <c r="A7" s="184">
        <f t="shared" si="1"/>
        <v>4</v>
      </c>
      <c r="B7" s="188" t="s">
        <v>307</v>
      </c>
      <c r="C7" s="189">
        <f>+'Cristiano Viernes-Domingo sin l'!I5</f>
        <v>100</v>
      </c>
      <c r="D7" s="189">
        <f>+'Cristiano Viernes-Domingo sin l'!I62</f>
        <v>17435000</v>
      </c>
      <c r="E7" s="189">
        <f t="shared" si="0"/>
        <v>174350</v>
      </c>
    </row>
    <row r="8" spans="1:5" x14ac:dyDescent="0.2">
      <c r="A8" s="184">
        <f t="shared" si="1"/>
        <v>5</v>
      </c>
      <c r="B8" s="188" t="s">
        <v>312</v>
      </c>
      <c r="C8" s="189">
        <f>+'Diciembre o 2017'!I5</f>
        <v>80</v>
      </c>
      <c r="D8" s="189" t="e">
        <f>+'Diciembre o 2017'!#REF!</f>
        <v>#REF!</v>
      </c>
      <c r="E8" s="189" t="e">
        <f t="shared" si="0"/>
        <v>#REF!</v>
      </c>
    </row>
    <row r="9" spans="1:5" x14ac:dyDescent="0.2">
      <c r="A9" s="184">
        <f t="shared" si="1"/>
        <v>6</v>
      </c>
      <c r="B9" s="188" t="s">
        <v>356</v>
      </c>
      <c r="C9" s="189">
        <f>+'Fecha Proxima 4HORAS'!I5</f>
        <v>100</v>
      </c>
      <c r="D9" s="189">
        <f>+'Fecha Proxima 4HORAS'!I48</f>
        <v>13070000</v>
      </c>
      <c r="E9" s="189">
        <f t="shared" si="0"/>
        <v>130700</v>
      </c>
    </row>
    <row r="10" spans="1:5" x14ac:dyDescent="0.2">
      <c r="A10" s="184">
        <f t="shared" si="1"/>
        <v>7</v>
      </c>
      <c r="B10" s="188" t="s">
        <v>357</v>
      </c>
      <c r="C10" s="189">
        <f>+'Domingo Nuevo'!I5</f>
        <v>100</v>
      </c>
      <c r="D10" s="189">
        <f>+'Domingo Nuevo'!I62</f>
        <v>14659700</v>
      </c>
      <c r="E10" s="189">
        <f t="shared" si="0"/>
        <v>146597</v>
      </c>
    </row>
    <row r="13" spans="1:5" x14ac:dyDescent="0.2">
      <c r="B13" s="184" t="s">
        <v>311</v>
      </c>
      <c r="C13" s="184">
        <v>3200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 enableFormatConditionsCalculation="0"/>
  <dimension ref="A1:J364"/>
  <sheetViews>
    <sheetView showGridLines="0" tabSelected="1" zoomScaleSheetLayoutView="100" workbookViewId="0">
      <selection activeCell="B33" sqref="B33:D33"/>
    </sheetView>
  </sheetViews>
  <sheetFormatPr baseColWidth="10" defaultColWidth="9.6640625" defaultRowHeight="15" x14ac:dyDescent="0.2"/>
  <cols>
    <col min="1" max="1" width="4.33203125" style="6" customWidth="1"/>
    <col min="2" max="2" width="6.6640625" style="6" customWidth="1"/>
    <col min="3" max="3" width="11.83203125" style="6" customWidth="1"/>
    <col min="4" max="4" width="55.5" style="6" customWidth="1"/>
    <col min="5" max="5" width="13.83203125" style="6" customWidth="1"/>
    <col min="6" max="6" width="0.83203125" style="6" customWidth="1"/>
    <col min="7" max="7" width="0" style="7" hidden="1" customWidth="1"/>
    <col min="8" max="8" width="11.33203125" style="6" customWidth="1"/>
    <col min="9" max="9" width="15.33203125" style="8" customWidth="1"/>
    <col min="10" max="19" width="9.6640625" style="6" customWidth="1"/>
    <col min="20" max="20" width="88" style="6" customWidth="1"/>
    <col min="21" max="21" width="9.6640625" style="6" customWidth="1"/>
    <col min="22" max="16384" width="9.6640625" style="6"/>
  </cols>
  <sheetData>
    <row r="1" spans="2:10" ht="6.75" customHeight="1" x14ac:dyDescent="0.2"/>
    <row r="2" spans="2:10" ht="16" x14ac:dyDescent="0.2">
      <c r="B2" s="262" t="s">
        <v>419</v>
      </c>
      <c r="C2" s="262"/>
      <c r="D2" s="262"/>
      <c r="E2" s="262"/>
      <c r="F2" s="262"/>
      <c r="G2" s="262"/>
      <c r="H2" s="262"/>
      <c r="I2" s="262"/>
    </row>
    <row r="3" spans="2:10" ht="13.5" hidden="1" customHeight="1" x14ac:dyDescent="0.2">
      <c r="B3" s="263" t="e">
        <f>UPPER(#REF!)</f>
        <v>#REF!</v>
      </c>
      <c r="C3" s="263"/>
      <c r="D3" s="263"/>
      <c r="E3" s="33"/>
      <c r="F3" s="33"/>
      <c r="G3" s="33"/>
      <c r="H3" s="33"/>
      <c r="I3" s="34"/>
    </row>
    <row r="4" spans="2:10" ht="12.75" customHeight="1" x14ac:dyDescent="0.2">
      <c r="B4" s="264" t="s">
        <v>49</v>
      </c>
      <c r="C4" s="264"/>
      <c r="D4" s="264"/>
      <c r="E4" s="156">
        <v>0.77083333333333337</v>
      </c>
      <c r="F4" s="265" t="s">
        <v>73</v>
      </c>
      <c r="G4" s="266"/>
      <c r="H4" s="157">
        <v>0.10416666666666667</v>
      </c>
      <c r="I4" s="37">
        <f ca="1">NOW()</f>
        <v>42764.997681250003</v>
      </c>
    </row>
    <row r="5" spans="2:10" ht="16" x14ac:dyDescent="0.2">
      <c r="B5" s="267" t="s">
        <v>82</v>
      </c>
      <c r="C5" s="267"/>
      <c r="D5" s="267"/>
      <c r="E5" s="268" t="s">
        <v>52</v>
      </c>
      <c r="F5" s="268"/>
      <c r="G5" s="268" t="s">
        <v>50</v>
      </c>
      <c r="H5" s="268"/>
      <c r="I5" s="50">
        <v>80</v>
      </c>
      <c r="J5" s="11"/>
    </row>
    <row r="6" spans="2:10" ht="6.75" customHeight="1" x14ac:dyDescent="0.2">
      <c r="B6" s="147"/>
      <c r="C6" s="147"/>
      <c r="D6" s="147"/>
      <c r="E6" s="148"/>
      <c r="F6" s="148"/>
      <c r="G6" s="148"/>
      <c r="H6" s="148"/>
      <c r="I6" s="51"/>
      <c r="J6" s="11"/>
    </row>
    <row r="7" spans="2:10" ht="14.25" customHeight="1" x14ac:dyDescent="0.2">
      <c r="B7" s="52" t="s">
        <v>178</v>
      </c>
      <c r="C7" s="52"/>
      <c r="D7" s="52"/>
      <c r="E7" s="260">
        <v>5000000</v>
      </c>
      <c r="F7" s="260"/>
      <c r="G7" s="261">
        <v>1</v>
      </c>
      <c r="H7" s="261"/>
      <c r="I7" s="53">
        <f>E7*G7</f>
        <v>5000000</v>
      </c>
      <c r="J7" s="11"/>
    </row>
    <row r="8" spans="2:10" ht="14.25" customHeight="1" x14ac:dyDescent="0.2">
      <c r="B8" s="54" t="s">
        <v>365</v>
      </c>
      <c r="C8" s="54"/>
      <c r="D8" s="54"/>
      <c r="E8" s="261" t="s">
        <v>51</v>
      </c>
      <c r="F8" s="261"/>
      <c r="G8" s="261" t="s">
        <v>51</v>
      </c>
      <c r="H8" s="261"/>
      <c r="I8" s="237" t="s">
        <v>51</v>
      </c>
      <c r="J8" s="32"/>
    </row>
    <row r="9" spans="2:10" ht="14.25" customHeight="1" x14ac:dyDescent="0.2">
      <c r="B9" s="14" t="s">
        <v>111</v>
      </c>
      <c r="C9" s="14"/>
      <c r="D9" s="14"/>
      <c r="E9" s="260">
        <v>5800</v>
      </c>
      <c r="F9" s="260"/>
      <c r="G9" s="261"/>
      <c r="H9" s="261"/>
      <c r="I9" s="236"/>
      <c r="J9" s="32"/>
    </row>
    <row r="10" spans="2:10" ht="14.25" customHeight="1" x14ac:dyDescent="0.2">
      <c r="B10" s="14" t="s">
        <v>276</v>
      </c>
      <c r="C10" s="14"/>
      <c r="D10" s="14"/>
      <c r="E10" s="260">
        <v>3400</v>
      </c>
      <c r="F10" s="260"/>
      <c r="G10" s="261">
        <f>I5</f>
        <v>80</v>
      </c>
      <c r="H10" s="261"/>
      <c r="I10" s="236">
        <f>E10*G10</f>
        <v>272000</v>
      </c>
      <c r="J10" s="32"/>
    </row>
    <row r="11" spans="2:10" ht="14.25" customHeight="1" x14ac:dyDescent="0.2">
      <c r="B11" s="14" t="s">
        <v>277</v>
      </c>
      <c r="C11" s="14"/>
      <c r="D11" s="14"/>
      <c r="E11" s="260">
        <v>5800</v>
      </c>
      <c r="F11" s="260"/>
      <c r="G11" s="261">
        <f>+I5</f>
        <v>80</v>
      </c>
      <c r="H11" s="261"/>
      <c r="I11" s="144">
        <f>E11*G11</f>
        <v>464000</v>
      </c>
      <c r="J11" s="32"/>
    </row>
    <row r="12" spans="2:10" ht="14.25" customHeight="1" x14ac:dyDescent="0.2">
      <c r="B12" s="52" t="s">
        <v>112</v>
      </c>
      <c r="C12" s="52"/>
      <c r="D12" s="52"/>
      <c r="E12" s="260">
        <v>43900</v>
      </c>
      <c r="F12" s="260"/>
      <c r="G12" s="261">
        <f>I5-G13</f>
        <v>80</v>
      </c>
      <c r="H12" s="261"/>
      <c r="I12" s="144">
        <f>E12*G12</f>
        <v>3512000</v>
      </c>
      <c r="J12" s="32"/>
    </row>
    <row r="13" spans="2:10" x14ac:dyDescent="0.2">
      <c r="B13" s="52" t="s">
        <v>71</v>
      </c>
      <c r="C13" s="52"/>
      <c r="D13" s="52"/>
      <c r="E13" s="260">
        <v>22000</v>
      </c>
      <c r="F13" s="260"/>
      <c r="G13" s="261"/>
      <c r="H13" s="261"/>
      <c r="I13" s="53"/>
      <c r="J13" s="32"/>
    </row>
    <row r="14" spans="2:10" x14ac:dyDescent="0.2">
      <c r="B14" s="52" t="s">
        <v>113</v>
      </c>
      <c r="C14" s="52"/>
      <c r="D14" s="52"/>
      <c r="E14" s="260">
        <v>5800</v>
      </c>
      <c r="F14" s="260"/>
      <c r="G14" s="261">
        <f>+G12</f>
        <v>80</v>
      </c>
      <c r="H14" s="261"/>
      <c r="I14" s="238" t="s">
        <v>426</v>
      </c>
      <c r="J14" s="32"/>
    </row>
    <row r="15" spans="2:10" x14ac:dyDescent="0.2">
      <c r="B15" s="52" t="s">
        <v>418</v>
      </c>
      <c r="C15" s="52"/>
      <c r="D15" s="52"/>
      <c r="E15" s="239">
        <v>22000</v>
      </c>
      <c r="F15" s="239"/>
      <c r="G15" s="240"/>
      <c r="H15" s="240"/>
      <c r="I15" s="53"/>
      <c r="J15" s="32"/>
    </row>
    <row r="16" spans="2:10" x14ac:dyDescent="0.2">
      <c r="B16" s="55"/>
      <c r="C16" s="55"/>
      <c r="D16" s="55"/>
      <c r="E16" s="260"/>
      <c r="F16" s="260"/>
      <c r="G16" s="261"/>
      <c r="H16" s="261"/>
      <c r="I16" s="53"/>
      <c r="J16" s="32"/>
    </row>
    <row r="17" spans="2:10" ht="17" customHeight="1" x14ac:dyDescent="0.2">
      <c r="B17" s="269" t="s">
        <v>283</v>
      </c>
      <c r="C17" s="269"/>
      <c r="D17" s="269"/>
      <c r="E17" s="260"/>
      <c r="F17" s="260"/>
      <c r="G17" s="261"/>
      <c r="H17" s="261"/>
      <c r="I17" s="53"/>
      <c r="J17" s="32"/>
    </row>
    <row r="18" spans="2:10" ht="17" customHeight="1" x14ac:dyDescent="0.2">
      <c r="B18" s="270" t="s">
        <v>415</v>
      </c>
      <c r="C18" s="270"/>
      <c r="D18" s="270"/>
      <c r="E18" s="144"/>
      <c r="F18" s="144"/>
      <c r="G18" s="145"/>
      <c r="H18" s="145"/>
      <c r="I18" s="53"/>
      <c r="J18" s="32"/>
    </row>
    <row r="19" spans="2:10" ht="17" customHeight="1" x14ac:dyDescent="0.2">
      <c r="B19" s="26" t="s">
        <v>414</v>
      </c>
      <c r="C19" s="19"/>
      <c r="D19" s="121"/>
      <c r="E19" s="255">
        <v>49900</v>
      </c>
      <c r="F19" s="255"/>
      <c r="G19" s="256">
        <f>ROUNDUP(((G12*1)/8),0)</f>
        <v>10</v>
      </c>
      <c r="H19" s="256"/>
      <c r="I19" s="244" t="s">
        <v>427</v>
      </c>
      <c r="J19" s="32"/>
    </row>
    <row r="20" spans="2:10" ht="17" customHeight="1" x14ac:dyDescent="0.2">
      <c r="B20" s="59" t="s">
        <v>420</v>
      </c>
      <c r="C20" s="58"/>
      <c r="D20" s="58"/>
      <c r="E20" s="260">
        <v>145000</v>
      </c>
      <c r="F20" s="260"/>
      <c r="G20" s="261">
        <f>ROUNDUP(((G12*3)*70%/18),0)</f>
        <v>10</v>
      </c>
      <c r="H20" s="261"/>
      <c r="I20" s="244" t="s">
        <v>427</v>
      </c>
      <c r="J20" s="32"/>
    </row>
    <row r="21" spans="2:10" ht="17" customHeight="1" x14ac:dyDescent="0.2">
      <c r="B21" s="59" t="s">
        <v>425</v>
      </c>
      <c r="C21" s="58"/>
      <c r="D21" s="58"/>
      <c r="E21" s="260">
        <v>145000</v>
      </c>
      <c r="F21" s="260"/>
      <c r="G21" s="261">
        <f>ROUNDUP(((G12*3)*35%/18),0)</f>
        <v>5</v>
      </c>
      <c r="H21" s="261"/>
      <c r="I21" s="244" t="s">
        <v>427</v>
      </c>
      <c r="J21" s="32"/>
    </row>
    <row r="22" spans="2:10" ht="17" customHeight="1" x14ac:dyDescent="0.2">
      <c r="B22" s="59" t="s">
        <v>421</v>
      </c>
      <c r="C22" s="58"/>
      <c r="D22" s="58"/>
      <c r="E22" s="260">
        <v>11800</v>
      </c>
      <c r="F22" s="260"/>
      <c r="G22" s="261">
        <v>60</v>
      </c>
      <c r="H22" s="261"/>
      <c r="I22" s="244" t="s">
        <v>427</v>
      </c>
      <c r="J22" s="32"/>
    </row>
    <row r="23" spans="2:10" x14ac:dyDescent="0.2">
      <c r="B23" s="271" t="s">
        <v>76</v>
      </c>
      <c r="C23" s="271"/>
      <c r="D23" s="271"/>
      <c r="E23" s="260">
        <v>11500</v>
      </c>
      <c r="F23" s="260"/>
      <c r="G23" s="261">
        <f>+I5</f>
        <v>80</v>
      </c>
      <c r="H23" s="261"/>
      <c r="I23" s="53">
        <f>G23*E23</f>
        <v>920000</v>
      </c>
      <c r="J23" s="32"/>
    </row>
    <row r="24" spans="2:10" x14ac:dyDescent="0.2">
      <c r="B24" s="60" t="s">
        <v>2</v>
      </c>
      <c r="C24" s="60"/>
      <c r="D24" s="60"/>
      <c r="E24" s="261" t="s">
        <v>51</v>
      </c>
      <c r="F24" s="261"/>
      <c r="G24" s="261" t="s">
        <v>51</v>
      </c>
      <c r="H24" s="261"/>
      <c r="I24" s="145" t="s">
        <v>51</v>
      </c>
      <c r="J24" s="32"/>
    </row>
    <row r="25" spans="2:10" x14ac:dyDescent="0.2">
      <c r="B25" s="58" t="s">
        <v>70</v>
      </c>
      <c r="C25" s="58"/>
      <c r="D25" s="58"/>
      <c r="E25" s="260">
        <v>110000</v>
      </c>
      <c r="F25" s="260"/>
      <c r="G25" s="261">
        <f>IF(I5&lt;80,8,ROUND((I5*10%),0))+2</f>
        <v>10</v>
      </c>
      <c r="H25" s="261"/>
      <c r="I25" s="53">
        <f>G25*E25</f>
        <v>1100000</v>
      </c>
      <c r="J25" s="32"/>
    </row>
    <row r="26" spans="2:10" ht="16" thickBot="1" x14ac:dyDescent="0.25">
      <c r="B26" s="257" t="s">
        <v>116</v>
      </c>
      <c r="C26" s="257"/>
      <c r="D26" s="257"/>
      <c r="E26" s="257"/>
      <c r="F26" s="257"/>
      <c r="G26" s="257"/>
      <c r="H26" s="61"/>
      <c r="I26" s="62">
        <f>SUM(I7:I25)</f>
        <v>11268000</v>
      </c>
      <c r="J26" s="32"/>
    </row>
    <row r="27" spans="2:10" ht="16" thickTop="1" x14ac:dyDescent="0.2">
      <c r="B27" s="242"/>
      <c r="C27" s="242"/>
      <c r="D27" s="242"/>
      <c r="E27" s="242"/>
      <c r="F27" s="242"/>
      <c r="G27" s="242"/>
      <c r="H27" s="61"/>
      <c r="I27" s="142"/>
      <c r="J27" s="32"/>
    </row>
    <row r="28" spans="2:10" x14ac:dyDescent="0.2">
      <c r="B28" s="250" t="s">
        <v>3</v>
      </c>
      <c r="C28" s="250"/>
      <c r="D28" s="250"/>
      <c r="E28" s="250"/>
      <c r="F28" s="250"/>
      <c r="G28" s="250"/>
      <c r="H28" s="250"/>
      <c r="I28" s="250"/>
      <c r="J28" s="32"/>
    </row>
    <row r="29" spans="2:10" x14ac:dyDescent="0.2">
      <c r="B29" s="242"/>
      <c r="C29" s="242"/>
      <c r="D29" s="242"/>
      <c r="E29" s="242"/>
      <c r="F29" s="242"/>
      <c r="G29" s="242"/>
      <c r="H29" s="61"/>
      <c r="I29" s="142"/>
      <c r="J29" s="32"/>
    </row>
    <row r="30" spans="2:10" ht="14.5" customHeight="1" x14ac:dyDescent="0.2">
      <c r="B30" s="248" t="s">
        <v>363</v>
      </c>
      <c r="C30" s="248"/>
      <c r="D30" s="248"/>
      <c r="E30" s="241" t="s">
        <v>52</v>
      </c>
      <c r="F30" s="20"/>
      <c r="G30" s="20"/>
      <c r="H30" s="241" t="s">
        <v>0</v>
      </c>
      <c r="I30" s="241" t="s">
        <v>4</v>
      </c>
      <c r="J30" s="32"/>
    </row>
    <row r="31" spans="2:10" ht="14.5" customHeight="1" x14ac:dyDescent="0.2">
      <c r="B31" s="258" t="s">
        <v>422</v>
      </c>
      <c r="C31" s="258"/>
      <c r="D31" s="258"/>
      <c r="E31" s="255">
        <v>5800000</v>
      </c>
      <c r="F31" s="255"/>
      <c r="G31" s="256">
        <v>1</v>
      </c>
      <c r="H31" s="256"/>
      <c r="I31" s="244" t="s">
        <v>302</v>
      </c>
      <c r="J31" s="32"/>
    </row>
    <row r="32" spans="2:10" x14ac:dyDescent="0.2">
      <c r="B32" s="258" t="s">
        <v>423</v>
      </c>
      <c r="C32" s="258"/>
      <c r="D32" s="258"/>
      <c r="E32" s="255">
        <v>585000</v>
      </c>
      <c r="F32" s="255"/>
      <c r="G32" s="256">
        <v>1</v>
      </c>
      <c r="H32" s="256"/>
      <c r="I32" s="40">
        <f>+E32*G32</f>
        <v>585000</v>
      </c>
      <c r="J32" s="32"/>
    </row>
    <row r="33" spans="1:10" x14ac:dyDescent="0.2">
      <c r="B33" s="258" t="s">
        <v>424</v>
      </c>
      <c r="C33" s="258"/>
      <c r="D33" s="258"/>
      <c r="E33" s="255">
        <v>220000</v>
      </c>
      <c r="F33" s="255"/>
      <c r="G33" s="259">
        <v>3.5</v>
      </c>
      <c r="H33" s="259"/>
      <c r="I33" s="40">
        <f>E33*G33</f>
        <v>770000</v>
      </c>
      <c r="J33" s="32"/>
    </row>
    <row r="34" spans="1:10" x14ac:dyDescent="0.2">
      <c r="B34" s="245" t="s">
        <v>428</v>
      </c>
      <c r="C34" s="243"/>
      <c r="D34" s="243"/>
      <c r="E34" s="255">
        <v>220000</v>
      </c>
      <c r="F34" s="255"/>
      <c r="G34" s="256">
        <v>4</v>
      </c>
      <c r="H34" s="256"/>
      <c r="I34" s="244" t="s">
        <v>426</v>
      </c>
      <c r="J34" s="32"/>
    </row>
    <row r="35" spans="1:10" x14ac:dyDescent="0.2">
      <c r="B35" s="245" t="s">
        <v>429</v>
      </c>
      <c r="C35" s="243"/>
      <c r="D35" s="243"/>
      <c r="E35" s="255">
        <v>130000</v>
      </c>
      <c r="F35" s="255"/>
      <c r="G35" s="256">
        <v>4</v>
      </c>
      <c r="H35" s="256"/>
      <c r="I35" s="244" t="s">
        <v>426</v>
      </c>
      <c r="J35" s="32"/>
    </row>
    <row r="36" spans="1:10" ht="16" thickBot="1" x14ac:dyDescent="0.25">
      <c r="B36" s="257" t="s">
        <v>72</v>
      </c>
      <c r="C36" s="257"/>
      <c r="D36" s="257"/>
      <c r="E36" s="257"/>
      <c r="F36" s="257"/>
      <c r="G36" s="257"/>
      <c r="H36" s="61"/>
      <c r="I36" s="62">
        <f>+SUM(I31:I35)</f>
        <v>1355000</v>
      </c>
      <c r="J36" s="32"/>
    </row>
    <row r="37" spans="1:10" ht="17" thickTop="1" thickBot="1" x14ac:dyDescent="0.25">
      <c r="B37" s="257" t="s">
        <v>364</v>
      </c>
      <c r="C37" s="257"/>
      <c r="D37" s="257"/>
      <c r="E37" s="257"/>
      <c r="F37" s="257"/>
      <c r="G37" s="257"/>
      <c r="H37" s="61"/>
      <c r="I37" s="62">
        <f>+I36+I26</f>
        <v>12623000</v>
      </c>
      <c r="J37" s="32"/>
    </row>
    <row r="38" spans="1:10" ht="17" thickTop="1" thickBot="1" x14ac:dyDescent="0.25">
      <c r="B38" s="257" t="s">
        <v>417</v>
      </c>
      <c r="C38" s="257"/>
      <c r="D38" s="257"/>
      <c r="E38" s="257"/>
      <c r="F38" s="257"/>
      <c r="G38" s="257"/>
      <c r="H38" s="61"/>
      <c r="I38" s="62">
        <f>+I37*19%</f>
        <v>2398370</v>
      </c>
      <c r="J38" s="32"/>
    </row>
    <row r="39" spans="1:10" ht="17" thickTop="1" thickBot="1" x14ac:dyDescent="0.25">
      <c r="B39" s="257" t="s">
        <v>126</v>
      </c>
      <c r="C39" s="257"/>
      <c r="D39" s="257"/>
      <c r="E39" s="257"/>
      <c r="F39" s="257"/>
      <c r="G39" s="257"/>
      <c r="H39" s="61"/>
      <c r="I39" s="62">
        <f>+I37+I38</f>
        <v>15021370</v>
      </c>
      <c r="J39" s="32"/>
    </row>
    <row r="40" spans="1:10" s="8" customFormat="1" ht="16" thickTop="1" x14ac:dyDescent="0.2">
      <c r="A40" s="6"/>
      <c r="B40" s="6"/>
      <c r="C40" s="6"/>
      <c r="D40" s="6"/>
      <c r="E40" s="254"/>
      <c r="F40" s="254"/>
      <c r="G40" s="32"/>
      <c r="H40" s="143"/>
      <c r="J40" s="6"/>
    </row>
    <row r="41" spans="1:10" s="8" customFormat="1" ht="16" thickBot="1" x14ac:dyDescent="0.25">
      <c r="A41" s="6"/>
      <c r="B41" s="257" t="s">
        <v>430</v>
      </c>
      <c r="C41" s="257"/>
      <c r="D41" s="257"/>
      <c r="E41" s="257"/>
      <c r="F41" s="257"/>
      <c r="G41" s="257"/>
      <c r="H41" s="61"/>
      <c r="I41" s="62">
        <v>400000</v>
      </c>
      <c r="J41" s="6"/>
    </row>
    <row r="42" spans="1:10" s="8" customFormat="1" ht="17" thickTop="1" thickBot="1" x14ac:dyDescent="0.25">
      <c r="A42" s="6"/>
      <c r="B42" s="257" t="s">
        <v>416</v>
      </c>
      <c r="C42" s="257"/>
      <c r="D42" s="257"/>
      <c r="E42" s="257"/>
      <c r="F42" s="257"/>
      <c r="G42" s="257"/>
      <c r="H42" s="61"/>
      <c r="I42" s="62">
        <f>+I39-I41</f>
        <v>14621370</v>
      </c>
      <c r="J42" s="6"/>
    </row>
    <row r="43" spans="1:10" s="8" customFormat="1" ht="16" thickTop="1" x14ac:dyDescent="0.2">
      <c r="A43" s="6"/>
      <c r="B43" s="6"/>
      <c r="C43" s="6"/>
      <c r="D43" s="6"/>
      <c r="E43" s="254"/>
      <c r="F43" s="254"/>
      <c r="G43" s="32"/>
      <c r="H43" s="143"/>
      <c r="J43" s="6"/>
    </row>
    <row r="44" spans="1:10" s="8" customFormat="1" x14ac:dyDescent="0.2">
      <c r="A44" s="6"/>
      <c r="B44" s="6"/>
      <c r="C44" s="6"/>
      <c r="D44" s="6"/>
      <c r="E44" s="254"/>
      <c r="F44" s="254"/>
      <c r="G44" s="32"/>
      <c r="H44" s="143"/>
      <c r="J44" s="6"/>
    </row>
    <row r="45" spans="1:10" s="8" customFormat="1" x14ac:dyDescent="0.2">
      <c r="A45" s="6"/>
      <c r="B45" s="6"/>
      <c r="C45" s="6"/>
      <c r="D45" s="6"/>
      <c r="E45" s="254"/>
      <c r="F45" s="254"/>
      <c r="G45" s="32"/>
      <c r="H45" s="143"/>
      <c r="J45" s="6"/>
    </row>
    <row r="46" spans="1:10" s="8" customFormat="1" x14ac:dyDescent="0.2">
      <c r="A46" s="6"/>
      <c r="B46" s="6"/>
      <c r="C46" s="6"/>
      <c r="D46" s="6"/>
      <c r="E46" s="254"/>
      <c r="F46" s="254"/>
      <c r="G46" s="32"/>
      <c r="H46" s="143"/>
      <c r="J46" s="6"/>
    </row>
    <row r="47" spans="1:10" s="8" customFormat="1" x14ac:dyDescent="0.2">
      <c r="A47" s="6"/>
      <c r="B47" s="6"/>
      <c r="C47" s="6"/>
      <c r="D47" s="6"/>
      <c r="E47" s="254"/>
      <c r="F47" s="254"/>
      <c r="G47" s="32"/>
      <c r="H47" s="143"/>
      <c r="J47" s="6"/>
    </row>
    <row r="48" spans="1:10" s="8" customFormat="1" x14ac:dyDescent="0.2">
      <c r="A48" s="6"/>
      <c r="B48" s="6"/>
      <c r="C48" s="6"/>
      <c r="D48" s="6"/>
      <c r="E48" s="254"/>
      <c r="F48" s="254"/>
      <c r="G48" s="32"/>
      <c r="H48" s="143"/>
      <c r="J48" s="6"/>
    </row>
    <row r="49" spans="1:10" s="8" customFormat="1" x14ac:dyDescent="0.2">
      <c r="A49" s="6"/>
      <c r="B49" s="6"/>
      <c r="C49" s="6"/>
      <c r="D49" s="6"/>
      <c r="E49" s="254"/>
      <c r="F49" s="254"/>
      <c r="G49" s="32"/>
      <c r="H49" s="143"/>
      <c r="J49" s="6"/>
    </row>
    <row r="50" spans="1:10" s="8" customFormat="1" x14ac:dyDescent="0.2">
      <c r="A50" s="6"/>
      <c r="B50" s="6"/>
      <c r="C50" s="6"/>
      <c r="D50" s="6"/>
      <c r="E50" s="254"/>
      <c r="F50" s="254"/>
      <c r="G50" s="32"/>
      <c r="H50" s="143"/>
      <c r="J50" s="6"/>
    </row>
    <row r="51" spans="1:10" s="8" customFormat="1" x14ac:dyDescent="0.2">
      <c r="A51" s="6"/>
      <c r="B51" s="6"/>
      <c r="C51" s="6"/>
      <c r="D51" s="6"/>
      <c r="E51" s="254"/>
      <c r="F51" s="254"/>
      <c r="G51" s="32"/>
      <c r="H51" s="143"/>
      <c r="J51" s="6"/>
    </row>
    <row r="52" spans="1:10" s="8" customFormat="1" x14ac:dyDescent="0.2">
      <c r="A52" s="6"/>
      <c r="B52" s="6"/>
      <c r="C52" s="6"/>
      <c r="D52" s="6"/>
      <c r="E52" s="254"/>
      <c r="F52" s="254"/>
      <c r="G52" s="32"/>
      <c r="H52" s="143"/>
      <c r="J52" s="6"/>
    </row>
    <row r="53" spans="1:10" s="8" customFormat="1" x14ac:dyDescent="0.2">
      <c r="A53" s="6"/>
      <c r="B53" s="6"/>
      <c r="C53" s="6"/>
      <c r="D53" s="6"/>
      <c r="E53" s="254"/>
      <c r="F53" s="254"/>
      <c r="G53" s="32"/>
      <c r="H53" s="143"/>
      <c r="J53" s="6"/>
    </row>
    <row r="54" spans="1:10" s="8" customFormat="1" x14ac:dyDescent="0.2">
      <c r="A54" s="6"/>
      <c r="B54" s="6"/>
      <c r="C54" s="6"/>
      <c r="D54" s="6"/>
      <c r="E54" s="254"/>
      <c r="F54" s="254"/>
      <c r="G54" s="32"/>
      <c r="H54" s="143"/>
      <c r="J54" s="6"/>
    </row>
    <row r="55" spans="1:10" s="8" customFormat="1" x14ac:dyDescent="0.2">
      <c r="A55" s="6"/>
      <c r="B55" s="6"/>
      <c r="C55" s="6"/>
      <c r="D55" s="6"/>
      <c r="E55" s="254"/>
      <c r="F55" s="254"/>
      <c r="G55" s="32"/>
      <c r="H55" s="143"/>
      <c r="J55" s="6"/>
    </row>
    <row r="56" spans="1:10" s="8" customFormat="1" x14ac:dyDescent="0.2">
      <c r="A56" s="6"/>
      <c r="B56" s="6"/>
      <c r="C56" s="6"/>
      <c r="D56" s="6"/>
      <c r="E56" s="254"/>
      <c r="F56" s="254"/>
      <c r="G56" s="32"/>
      <c r="H56" s="143"/>
      <c r="J56" s="6"/>
    </row>
    <row r="57" spans="1:10" s="8" customFormat="1" x14ac:dyDescent="0.2">
      <c r="A57" s="6"/>
      <c r="B57" s="6"/>
      <c r="C57" s="6"/>
      <c r="D57" s="6"/>
      <c r="E57" s="254"/>
      <c r="F57" s="254"/>
      <c r="G57" s="32"/>
      <c r="H57" s="143"/>
      <c r="J57" s="6"/>
    </row>
    <row r="58" spans="1:10" s="8" customFormat="1" x14ac:dyDescent="0.2">
      <c r="A58" s="6"/>
      <c r="B58" s="6"/>
      <c r="C58" s="6"/>
      <c r="D58" s="6"/>
      <c r="E58" s="254"/>
      <c r="F58" s="254"/>
      <c r="G58" s="32"/>
      <c r="H58" s="143"/>
      <c r="J58" s="6"/>
    </row>
    <row r="59" spans="1:10" s="8" customFormat="1" x14ac:dyDescent="0.2">
      <c r="A59" s="6"/>
      <c r="B59" s="6"/>
      <c r="C59" s="6"/>
      <c r="D59" s="6"/>
      <c r="E59" s="254"/>
      <c r="F59" s="254"/>
      <c r="G59" s="32"/>
      <c r="H59" s="143"/>
      <c r="J59" s="6"/>
    </row>
    <row r="60" spans="1:10" s="8" customFormat="1" x14ac:dyDescent="0.2">
      <c r="A60" s="6"/>
      <c r="B60" s="6"/>
      <c r="C60" s="6"/>
      <c r="D60" s="6"/>
      <c r="E60" s="254"/>
      <c r="F60" s="254"/>
      <c r="G60" s="32"/>
      <c r="H60" s="143"/>
      <c r="J60" s="6"/>
    </row>
    <row r="61" spans="1:10" s="8" customFormat="1" x14ac:dyDescent="0.2">
      <c r="A61" s="6"/>
      <c r="B61" s="6"/>
      <c r="C61" s="6"/>
      <c r="D61" s="6"/>
      <c r="E61" s="254"/>
      <c r="F61" s="254"/>
      <c r="G61" s="32"/>
      <c r="H61" s="143"/>
      <c r="J61" s="6"/>
    </row>
    <row r="62" spans="1:10" s="8" customFormat="1" x14ac:dyDescent="0.2">
      <c r="A62" s="6"/>
      <c r="B62" s="6"/>
      <c r="C62" s="6"/>
      <c r="D62" s="6"/>
      <c r="E62" s="254"/>
      <c r="F62" s="254"/>
      <c r="G62" s="32"/>
      <c r="H62" s="143"/>
      <c r="J62" s="6"/>
    </row>
    <row r="63" spans="1:10" s="8" customFormat="1" x14ac:dyDescent="0.2">
      <c r="A63" s="6"/>
      <c r="B63" s="6"/>
      <c r="C63" s="6"/>
      <c r="D63" s="6"/>
      <c r="E63" s="254"/>
      <c r="F63" s="254"/>
      <c r="G63" s="32"/>
      <c r="H63" s="143"/>
      <c r="J63" s="6"/>
    </row>
    <row r="64" spans="1:10" s="8" customFormat="1" x14ac:dyDescent="0.2">
      <c r="A64" s="6"/>
      <c r="B64" s="6"/>
      <c r="C64" s="6"/>
      <c r="D64" s="6"/>
      <c r="E64" s="254"/>
      <c r="F64" s="254"/>
      <c r="G64" s="32"/>
      <c r="H64" s="143"/>
      <c r="J64" s="6"/>
    </row>
    <row r="65" spans="1:10" s="8" customFormat="1" x14ac:dyDescent="0.2">
      <c r="A65" s="6"/>
      <c r="B65" s="6"/>
      <c r="C65" s="6"/>
      <c r="D65" s="6"/>
      <c r="E65" s="254"/>
      <c r="F65" s="254"/>
      <c r="G65" s="32"/>
      <c r="H65" s="143"/>
      <c r="J65" s="6"/>
    </row>
    <row r="66" spans="1:10" s="8" customFormat="1" x14ac:dyDescent="0.2">
      <c r="A66" s="6"/>
      <c r="B66" s="6"/>
      <c r="C66" s="6"/>
      <c r="D66" s="6"/>
      <c r="E66" s="254"/>
      <c r="F66" s="254"/>
      <c r="G66" s="32"/>
      <c r="H66" s="143"/>
      <c r="J66" s="6"/>
    </row>
    <row r="67" spans="1:10" s="8" customFormat="1" x14ac:dyDescent="0.2">
      <c r="A67" s="6"/>
      <c r="B67" s="6"/>
      <c r="C67" s="6"/>
      <c r="D67" s="6"/>
      <c r="E67" s="254"/>
      <c r="F67" s="254"/>
      <c r="G67" s="32"/>
      <c r="H67" s="143"/>
      <c r="J67" s="6"/>
    </row>
    <row r="68" spans="1:10" s="8" customFormat="1" x14ac:dyDescent="0.2">
      <c r="A68" s="6"/>
      <c r="B68" s="6"/>
      <c r="C68" s="6"/>
      <c r="D68" s="6"/>
      <c r="E68" s="254"/>
      <c r="F68" s="254"/>
      <c r="G68" s="32"/>
      <c r="H68" s="143"/>
      <c r="J68" s="6"/>
    </row>
    <row r="69" spans="1:10" s="8" customFormat="1" x14ac:dyDescent="0.2">
      <c r="A69" s="6"/>
      <c r="B69" s="6"/>
      <c r="C69" s="6"/>
      <c r="D69" s="6"/>
      <c r="E69" s="254"/>
      <c r="F69" s="254"/>
      <c r="G69" s="32"/>
      <c r="H69" s="143"/>
      <c r="J69" s="6"/>
    </row>
    <row r="70" spans="1:10" s="8" customFormat="1" x14ac:dyDescent="0.2">
      <c r="A70" s="6"/>
      <c r="B70" s="6"/>
      <c r="C70" s="6"/>
      <c r="D70" s="6"/>
      <c r="E70" s="254"/>
      <c r="F70" s="254"/>
      <c r="G70" s="32"/>
      <c r="H70" s="143"/>
      <c r="J70" s="6"/>
    </row>
    <row r="71" spans="1:10" s="8" customFormat="1" x14ac:dyDescent="0.2">
      <c r="A71" s="6"/>
      <c r="B71" s="6"/>
      <c r="C71" s="6"/>
      <c r="D71" s="6"/>
      <c r="E71" s="254"/>
      <c r="F71" s="254"/>
      <c r="G71" s="32"/>
      <c r="H71" s="143"/>
      <c r="J71" s="6"/>
    </row>
    <row r="72" spans="1:10" s="8" customFormat="1" x14ac:dyDescent="0.2">
      <c r="A72" s="6"/>
      <c r="B72" s="6"/>
      <c r="C72" s="6"/>
      <c r="D72" s="6"/>
      <c r="E72" s="254"/>
      <c r="F72" s="254"/>
      <c r="G72" s="32"/>
      <c r="H72" s="143"/>
      <c r="J72" s="6"/>
    </row>
    <row r="73" spans="1:10" s="8" customFormat="1" x14ac:dyDescent="0.2">
      <c r="A73" s="6"/>
      <c r="B73" s="6"/>
      <c r="C73" s="6"/>
      <c r="D73" s="6"/>
      <c r="E73" s="254"/>
      <c r="F73" s="254"/>
      <c r="G73" s="32"/>
      <c r="H73" s="143"/>
      <c r="J73" s="6"/>
    </row>
    <row r="74" spans="1:10" s="8" customFormat="1" x14ac:dyDescent="0.2">
      <c r="A74" s="6"/>
      <c r="B74" s="6"/>
      <c r="C74" s="6"/>
      <c r="D74" s="6"/>
      <c r="E74" s="254"/>
      <c r="F74" s="254"/>
      <c r="G74" s="32"/>
      <c r="H74" s="143"/>
      <c r="J74" s="6"/>
    </row>
    <row r="75" spans="1:10" s="8" customFormat="1" x14ac:dyDescent="0.2">
      <c r="A75" s="6"/>
      <c r="B75" s="6"/>
      <c r="C75" s="6"/>
      <c r="D75" s="6"/>
      <c r="E75" s="254"/>
      <c r="F75" s="254"/>
      <c r="G75" s="32"/>
      <c r="H75" s="143"/>
      <c r="J75" s="6"/>
    </row>
    <row r="76" spans="1:10" s="8" customFormat="1" x14ac:dyDescent="0.2">
      <c r="A76" s="6"/>
      <c r="B76" s="6"/>
      <c r="C76" s="6"/>
      <c r="D76" s="6"/>
      <c r="E76" s="254"/>
      <c r="F76" s="254"/>
      <c r="G76" s="32"/>
      <c r="H76" s="143"/>
      <c r="J76" s="6"/>
    </row>
    <row r="77" spans="1:10" s="8" customFormat="1" x14ac:dyDescent="0.2">
      <c r="A77" s="6"/>
      <c r="B77" s="6"/>
      <c r="C77" s="6"/>
      <c r="D77" s="6"/>
      <c r="E77" s="254"/>
      <c r="F77" s="254"/>
      <c r="G77" s="32"/>
      <c r="H77" s="143"/>
      <c r="J77" s="6"/>
    </row>
    <row r="78" spans="1:10" s="8" customFormat="1" x14ac:dyDescent="0.2">
      <c r="A78" s="6"/>
      <c r="B78" s="6"/>
      <c r="C78" s="6"/>
      <c r="D78" s="6"/>
      <c r="E78" s="254"/>
      <c r="F78" s="254"/>
      <c r="G78" s="32"/>
      <c r="H78" s="143"/>
      <c r="J78" s="6"/>
    </row>
    <row r="79" spans="1:10" s="8" customFormat="1" x14ac:dyDescent="0.2">
      <c r="A79" s="6"/>
      <c r="B79" s="6"/>
      <c r="C79" s="6"/>
      <c r="D79" s="6"/>
      <c r="E79" s="254"/>
      <c r="F79" s="254"/>
      <c r="G79" s="32"/>
      <c r="H79" s="143"/>
      <c r="J79" s="6"/>
    </row>
    <row r="80" spans="1:10" s="8" customFormat="1" x14ac:dyDescent="0.2">
      <c r="A80" s="6"/>
      <c r="B80" s="6"/>
      <c r="C80" s="6"/>
      <c r="D80" s="6"/>
      <c r="E80" s="254"/>
      <c r="F80" s="254"/>
      <c r="G80" s="32"/>
      <c r="H80" s="143"/>
      <c r="J80" s="6"/>
    </row>
    <row r="81" spans="1:10" s="8" customFormat="1" x14ac:dyDescent="0.2">
      <c r="A81" s="6"/>
      <c r="B81" s="6"/>
      <c r="C81" s="6"/>
      <c r="D81" s="6"/>
      <c r="E81" s="254"/>
      <c r="F81" s="254"/>
      <c r="G81" s="32"/>
      <c r="H81" s="143"/>
      <c r="J81" s="6"/>
    </row>
    <row r="82" spans="1:10" s="8" customFormat="1" x14ac:dyDescent="0.2">
      <c r="A82" s="6"/>
      <c r="B82" s="6"/>
      <c r="C82" s="6"/>
      <c r="D82" s="6"/>
      <c r="E82" s="254"/>
      <c r="F82" s="254"/>
      <c r="G82" s="32"/>
      <c r="H82" s="143"/>
      <c r="J82" s="6"/>
    </row>
    <row r="83" spans="1:10" s="8" customFormat="1" x14ac:dyDescent="0.2">
      <c r="A83" s="6"/>
      <c r="B83" s="6"/>
      <c r="C83" s="6"/>
      <c r="D83" s="6"/>
      <c r="E83" s="254"/>
      <c r="F83" s="254"/>
      <c r="G83" s="32"/>
      <c r="H83" s="143"/>
      <c r="J83" s="6"/>
    </row>
    <row r="84" spans="1:10" s="8" customFormat="1" x14ac:dyDescent="0.2">
      <c r="A84" s="6"/>
      <c r="B84" s="6"/>
      <c r="C84" s="6"/>
      <c r="D84" s="6"/>
      <c r="E84" s="254"/>
      <c r="F84" s="254"/>
      <c r="G84" s="32"/>
      <c r="H84" s="143"/>
      <c r="J84" s="6"/>
    </row>
    <row r="85" spans="1:10" s="8" customFormat="1" x14ac:dyDescent="0.2">
      <c r="A85" s="6"/>
      <c r="B85" s="6"/>
      <c r="C85" s="6"/>
      <c r="D85" s="6"/>
      <c r="E85" s="254"/>
      <c r="F85" s="254"/>
      <c r="G85" s="32"/>
      <c r="H85" s="143"/>
      <c r="J85" s="6"/>
    </row>
    <row r="86" spans="1:10" s="8" customFormat="1" x14ac:dyDescent="0.2">
      <c r="A86" s="6"/>
      <c r="B86" s="6"/>
      <c r="C86" s="6"/>
      <c r="D86" s="6"/>
      <c r="E86" s="254"/>
      <c r="F86" s="254"/>
      <c r="G86" s="32"/>
      <c r="H86" s="143"/>
      <c r="J86" s="6"/>
    </row>
    <row r="87" spans="1:10" s="8" customFormat="1" x14ac:dyDescent="0.2">
      <c r="A87" s="6"/>
      <c r="B87" s="6"/>
      <c r="C87" s="6"/>
      <c r="D87" s="6"/>
      <c r="E87" s="254"/>
      <c r="F87" s="254"/>
      <c r="G87" s="32"/>
      <c r="H87" s="143"/>
      <c r="J87" s="6"/>
    </row>
    <row r="88" spans="1:10" s="8" customFormat="1" x14ac:dyDescent="0.2">
      <c r="A88" s="6"/>
      <c r="B88" s="6"/>
      <c r="C88" s="6"/>
      <c r="D88" s="6"/>
      <c r="E88" s="254"/>
      <c r="F88" s="254"/>
      <c r="G88" s="32"/>
      <c r="H88" s="143"/>
      <c r="J88" s="6"/>
    </row>
    <row r="89" spans="1:10" s="8" customFormat="1" x14ac:dyDescent="0.2">
      <c r="A89" s="6"/>
      <c r="B89" s="6"/>
      <c r="C89" s="6"/>
      <c r="D89" s="6"/>
      <c r="E89" s="254"/>
      <c r="F89" s="254"/>
      <c r="G89" s="32"/>
      <c r="H89" s="143"/>
      <c r="J89" s="6"/>
    </row>
    <row r="90" spans="1:10" s="8" customFormat="1" x14ac:dyDescent="0.2">
      <c r="A90" s="6"/>
      <c r="B90" s="6"/>
      <c r="C90" s="6"/>
      <c r="D90" s="6"/>
      <c r="E90" s="254"/>
      <c r="F90" s="254"/>
      <c r="G90" s="32"/>
      <c r="H90" s="143"/>
      <c r="J90" s="6"/>
    </row>
    <row r="91" spans="1:10" s="8" customFormat="1" x14ac:dyDescent="0.2">
      <c r="A91" s="6"/>
      <c r="B91" s="6"/>
      <c r="C91" s="6"/>
      <c r="D91" s="6"/>
      <c r="E91" s="254"/>
      <c r="F91" s="254"/>
      <c r="G91" s="32"/>
      <c r="H91" s="143"/>
      <c r="J91" s="6"/>
    </row>
    <row r="92" spans="1:10" s="8" customFormat="1" x14ac:dyDescent="0.2">
      <c r="A92" s="6"/>
      <c r="B92" s="6"/>
      <c r="C92" s="6"/>
      <c r="D92" s="6"/>
      <c r="E92" s="254"/>
      <c r="F92" s="254"/>
      <c r="G92" s="32"/>
      <c r="H92" s="143"/>
      <c r="J92" s="6"/>
    </row>
    <row r="93" spans="1:10" s="8" customFormat="1" x14ac:dyDescent="0.2">
      <c r="A93" s="6"/>
      <c r="B93" s="6"/>
      <c r="C93" s="6"/>
      <c r="D93" s="6"/>
      <c r="E93" s="254"/>
      <c r="F93" s="254"/>
      <c r="G93" s="32"/>
      <c r="H93" s="143"/>
      <c r="J93" s="6"/>
    </row>
    <row r="94" spans="1:10" s="8" customFormat="1" x14ac:dyDescent="0.2">
      <c r="A94" s="6"/>
      <c r="B94" s="6"/>
      <c r="C94" s="6"/>
      <c r="D94" s="6"/>
      <c r="E94" s="254"/>
      <c r="F94" s="254"/>
      <c r="G94" s="32"/>
      <c r="H94" s="143"/>
      <c r="J94" s="6"/>
    </row>
    <row r="95" spans="1:10" s="8" customFormat="1" x14ac:dyDescent="0.2">
      <c r="A95" s="6"/>
      <c r="B95" s="6"/>
      <c r="C95" s="6"/>
      <c r="D95" s="6"/>
      <c r="E95" s="254"/>
      <c r="F95" s="254"/>
      <c r="G95" s="32"/>
      <c r="H95" s="143"/>
      <c r="J95" s="6"/>
    </row>
    <row r="96" spans="1:10" s="8" customFormat="1" x14ac:dyDescent="0.2">
      <c r="A96" s="6"/>
      <c r="B96" s="6"/>
      <c r="C96" s="6"/>
      <c r="D96" s="6"/>
      <c r="E96" s="254"/>
      <c r="F96" s="254"/>
      <c r="G96" s="32"/>
      <c r="H96" s="143"/>
      <c r="J96" s="6"/>
    </row>
    <row r="97" spans="1:10" s="8" customFormat="1" x14ac:dyDescent="0.2">
      <c r="A97" s="6"/>
      <c r="B97" s="6"/>
      <c r="C97" s="6"/>
      <c r="D97" s="6"/>
      <c r="E97" s="254"/>
      <c r="F97" s="254"/>
      <c r="G97" s="32"/>
      <c r="H97" s="143"/>
      <c r="J97" s="6"/>
    </row>
    <row r="98" spans="1:10" s="8" customFormat="1" x14ac:dyDescent="0.2">
      <c r="A98" s="6"/>
      <c r="B98" s="6"/>
      <c r="C98" s="6"/>
      <c r="D98" s="6"/>
      <c r="E98" s="254"/>
      <c r="F98" s="254"/>
      <c r="G98" s="32"/>
      <c r="H98" s="143"/>
      <c r="J98" s="6"/>
    </row>
    <row r="99" spans="1:10" s="8" customFormat="1" x14ac:dyDescent="0.2">
      <c r="A99" s="6"/>
      <c r="B99" s="6"/>
      <c r="C99" s="6"/>
      <c r="D99" s="6"/>
      <c r="E99" s="254"/>
      <c r="F99" s="254"/>
      <c r="G99" s="32"/>
      <c r="H99" s="143"/>
      <c r="J99" s="6"/>
    </row>
    <row r="100" spans="1:10" s="8" customFormat="1" x14ac:dyDescent="0.2">
      <c r="A100" s="6"/>
      <c r="B100" s="6"/>
      <c r="C100" s="6"/>
      <c r="D100" s="6"/>
      <c r="E100" s="254"/>
      <c r="F100" s="254"/>
      <c r="G100" s="32"/>
      <c r="H100" s="143"/>
      <c r="J100" s="6"/>
    </row>
    <row r="101" spans="1:10" s="8" customFormat="1" x14ac:dyDescent="0.2">
      <c r="A101" s="6"/>
      <c r="B101" s="6"/>
      <c r="C101" s="6"/>
      <c r="D101" s="6"/>
      <c r="E101" s="254"/>
      <c r="F101" s="254"/>
      <c r="G101" s="32"/>
      <c r="H101" s="143"/>
      <c r="J101" s="6"/>
    </row>
    <row r="102" spans="1:10" s="8" customFormat="1" x14ac:dyDescent="0.2">
      <c r="A102" s="6"/>
      <c r="B102" s="6"/>
      <c r="C102" s="6"/>
      <c r="D102" s="6"/>
      <c r="E102" s="254"/>
      <c r="F102" s="254"/>
      <c r="G102" s="32"/>
      <c r="H102" s="143"/>
      <c r="J102" s="6"/>
    </row>
    <row r="103" spans="1:10" s="8" customFormat="1" x14ac:dyDescent="0.2">
      <c r="A103" s="6"/>
      <c r="B103" s="6"/>
      <c r="C103" s="6"/>
      <c r="D103" s="6"/>
      <c r="E103" s="254"/>
      <c r="F103" s="254"/>
      <c r="G103" s="32"/>
      <c r="H103" s="143"/>
      <c r="J103" s="6"/>
    </row>
    <row r="104" spans="1:10" s="8" customFormat="1" x14ac:dyDescent="0.2">
      <c r="A104" s="6"/>
      <c r="B104" s="6"/>
      <c r="C104" s="6"/>
      <c r="D104" s="6"/>
      <c r="E104" s="254"/>
      <c r="F104" s="254"/>
      <c r="G104" s="32"/>
      <c r="H104" s="143"/>
      <c r="J104" s="6"/>
    </row>
    <row r="105" spans="1:10" s="8" customFormat="1" x14ac:dyDescent="0.2">
      <c r="A105" s="6"/>
      <c r="B105" s="6"/>
      <c r="C105" s="6"/>
      <c r="D105" s="6"/>
      <c r="E105" s="254"/>
      <c r="F105" s="254"/>
      <c r="G105" s="32"/>
      <c r="H105" s="143"/>
      <c r="J105" s="6"/>
    </row>
    <row r="106" spans="1:10" s="8" customFormat="1" x14ac:dyDescent="0.2">
      <c r="A106" s="6"/>
      <c r="B106" s="6"/>
      <c r="C106" s="6"/>
      <c r="D106" s="6"/>
      <c r="E106" s="254"/>
      <c r="F106" s="254"/>
      <c r="G106" s="32"/>
      <c r="H106" s="143"/>
      <c r="J106" s="6"/>
    </row>
    <row r="107" spans="1:10" s="8" customFormat="1" x14ac:dyDescent="0.2">
      <c r="A107" s="6"/>
      <c r="B107" s="6"/>
      <c r="C107" s="6"/>
      <c r="D107" s="6"/>
      <c r="E107" s="254"/>
      <c r="F107" s="254"/>
      <c r="G107" s="32"/>
      <c r="H107" s="143"/>
      <c r="J107" s="6"/>
    </row>
    <row r="108" spans="1:10" s="8" customFormat="1" x14ac:dyDescent="0.2">
      <c r="A108" s="6"/>
      <c r="B108" s="6"/>
      <c r="C108" s="6"/>
      <c r="D108" s="6"/>
      <c r="E108" s="254"/>
      <c r="F108" s="254"/>
      <c r="G108" s="32"/>
      <c r="H108" s="143"/>
      <c r="J108" s="6"/>
    </row>
    <row r="109" spans="1:10" s="8" customFormat="1" x14ac:dyDescent="0.2">
      <c r="A109" s="6"/>
      <c r="B109" s="6"/>
      <c r="C109" s="6"/>
      <c r="D109" s="6"/>
      <c r="E109" s="254"/>
      <c r="F109" s="254"/>
      <c r="G109" s="32"/>
      <c r="H109" s="143"/>
      <c r="J109" s="6"/>
    </row>
    <row r="110" spans="1:10" s="8" customFormat="1" x14ac:dyDescent="0.2">
      <c r="A110" s="6"/>
      <c r="B110" s="6"/>
      <c r="C110" s="6"/>
      <c r="D110" s="6"/>
      <c r="E110" s="254"/>
      <c r="F110" s="254"/>
      <c r="G110" s="32"/>
      <c r="H110" s="143"/>
      <c r="J110" s="6"/>
    </row>
    <row r="111" spans="1:10" s="8" customFormat="1" x14ac:dyDescent="0.2">
      <c r="A111" s="6"/>
      <c r="B111" s="6"/>
      <c r="C111" s="6"/>
      <c r="D111" s="6"/>
      <c r="E111" s="254"/>
      <c r="F111" s="254"/>
      <c r="G111" s="32"/>
      <c r="H111" s="143"/>
      <c r="J111" s="6"/>
    </row>
    <row r="112" spans="1:10" s="8" customFormat="1" x14ac:dyDescent="0.2">
      <c r="A112" s="6"/>
      <c r="B112" s="6"/>
      <c r="C112" s="6"/>
      <c r="D112" s="6"/>
      <c r="E112" s="254"/>
      <c r="F112" s="254"/>
      <c r="G112" s="32"/>
      <c r="H112" s="143"/>
      <c r="J112" s="6"/>
    </row>
    <row r="113" spans="1:10" s="8" customFormat="1" x14ac:dyDescent="0.2">
      <c r="A113" s="6"/>
      <c r="B113" s="6"/>
      <c r="C113" s="6"/>
      <c r="D113" s="6"/>
      <c r="E113" s="254"/>
      <c r="F113" s="254"/>
      <c r="G113" s="32"/>
      <c r="H113" s="143"/>
      <c r="J113" s="6"/>
    </row>
    <row r="114" spans="1:10" s="8" customFormat="1" x14ac:dyDescent="0.2">
      <c r="A114" s="6"/>
      <c r="B114" s="6"/>
      <c r="C114" s="6"/>
      <c r="D114" s="6"/>
      <c r="E114" s="254"/>
      <c r="F114" s="254"/>
      <c r="G114" s="32"/>
      <c r="H114" s="143"/>
      <c r="J114" s="6"/>
    </row>
    <row r="115" spans="1:10" s="8" customFormat="1" x14ac:dyDescent="0.2">
      <c r="A115" s="6"/>
      <c r="B115" s="6"/>
      <c r="C115" s="6"/>
      <c r="D115" s="6"/>
      <c r="E115" s="254"/>
      <c r="F115" s="254"/>
      <c r="G115" s="32"/>
      <c r="H115" s="143"/>
      <c r="J115" s="6"/>
    </row>
    <row r="116" spans="1:10" s="8" customFormat="1" x14ac:dyDescent="0.2">
      <c r="A116" s="6"/>
      <c r="B116" s="6"/>
      <c r="C116" s="6"/>
      <c r="D116" s="6"/>
      <c r="E116" s="254"/>
      <c r="F116" s="254"/>
      <c r="G116" s="32"/>
      <c r="H116" s="143"/>
      <c r="J116" s="6"/>
    </row>
    <row r="117" spans="1:10" s="8" customFormat="1" x14ac:dyDescent="0.2">
      <c r="A117" s="6"/>
      <c r="B117" s="6"/>
      <c r="C117" s="6"/>
      <c r="D117" s="6"/>
      <c r="E117" s="254"/>
      <c r="F117" s="254"/>
      <c r="G117" s="32"/>
      <c r="H117" s="143"/>
      <c r="J117" s="6"/>
    </row>
    <row r="118" spans="1:10" s="8" customFormat="1" x14ac:dyDescent="0.2">
      <c r="A118" s="6"/>
      <c r="B118" s="6"/>
      <c r="C118" s="6"/>
      <c r="D118" s="6"/>
      <c r="E118" s="254"/>
      <c r="F118" s="254"/>
      <c r="G118" s="32"/>
      <c r="H118" s="143"/>
      <c r="J118" s="6"/>
    </row>
    <row r="119" spans="1:10" s="8" customFormat="1" x14ac:dyDescent="0.2">
      <c r="A119" s="6"/>
      <c r="B119" s="6"/>
      <c r="C119" s="6"/>
      <c r="D119" s="6"/>
      <c r="E119" s="254"/>
      <c r="F119" s="254"/>
      <c r="G119" s="32"/>
      <c r="H119" s="143"/>
      <c r="J119" s="6"/>
    </row>
    <row r="120" spans="1:10" s="8" customFormat="1" x14ac:dyDescent="0.2">
      <c r="A120" s="6"/>
      <c r="B120" s="6"/>
      <c r="C120" s="6"/>
      <c r="D120" s="6"/>
      <c r="E120" s="254"/>
      <c r="F120" s="254"/>
      <c r="G120" s="32"/>
      <c r="H120" s="143"/>
      <c r="J120" s="6"/>
    </row>
    <row r="121" spans="1:10" s="8" customFormat="1" x14ac:dyDescent="0.2">
      <c r="A121" s="6"/>
      <c r="B121" s="6"/>
      <c r="C121" s="6"/>
      <c r="D121" s="6"/>
      <c r="E121" s="254"/>
      <c r="F121" s="254"/>
      <c r="G121" s="32"/>
      <c r="H121" s="143"/>
      <c r="J121" s="6"/>
    </row>
    <row r="122" spans="1:10" s="8" customFormat="1" x14ac:dyDescent="0.2">
      <c r="A122" s="6"/>
      <c r="B122" s="6"/>
      <c r="C122" s="6"/>
      <c r="D122" s="6"/>
      <c r="E122" s="254"/>
      <c r="F122" s="254"/>
      <c r="G122" s="32"/>
      <c r="H122" s="143"/>
      <c r="J122" s="6"/>
    </row>
    <row r="123" spans="1:10" s="8" customFormat="1" x14ac:dyDescent="0.2">
      <c r="A123" s="6"/>
      <c r="B123" s="6"/>
      <c r="C123" s="6"/>
      <c r="D123" s="6"/>
      <c r="E123" s="254"/>
      <c r="F123" s="254"/>
      <c r="G123" s="32"/>
      <c r="H123" s="143"/>
      <c r="J123" s="6"/>
    </row>
    <row r="124" spans="1:10" s="8" customFormat="1" x14ac:dyDescent="0.2">
      <c r="A124" s="6"/>
      <c r="B124" s="6"/>
      <c r="C124" s="6"/>
      <c r="D124" s="6"/>
      <c r="E124" s="254"/>
      <c r="F124" s="254"/>
      <c r="G124" s="32"/>
      <c r="H124" s="143"/>
      <c r="J124" s="6"/>
    </row>
    <row r="125" spans="1:10" s="8" customFormat="1" x14ac:dyDescent="0.2">
      <c r="A125" s="6"/>
      <c r="B125" s="6"/>
      <c r="C125" s="6"/>
      <c r="D125" s="6"/>
      <c r="E125" s="254"/>
      <c r="F125" s="254"/>
      <c r="G125" s="32"/>
      <c r="H125" s="143"/>
      <c r="J125" s="6"/>
    </row>
    <row r="126" spans="1:10" s="8" customFormat="1" x14ac:dyDescent="0.2">
      <c r="A126" s="6"/>
      <c r="B126" s="6"/>
      <c r="C126" s="6"/>
      <c r="D126" s="6"/>
      <c r="E126" s="254"/>
      <c r="F126" s="254"/>
      <c r="G126" s="32"/>
      <c r="H126" s="143"/>
      <c r="J126" s="6"/>
    </row>
    <row r="127" spans="1:10" s="8" customFormat="1" x14ac:dyDescent="0.2">
      <c r="A127" s="6"/>
      <c r="B127" s="6"/>
      <c r="C127" s="6"/>
      <c r="D127" s="6"/>
      <c r="E127" s="254"/>
      <c r="F127" s="254"/>
      <c r="G127" s="32"/>
      <c r="H127" s="143"/>
      <c r="J127" s="6"/>
    </row>
    <row r="128" spans="1:10" s="8" customFormat="1" x14ac:dyDescent="0.2">
      <c r="A128" s="6"/>
      <c r="B128" s="6"/>
      <c r="C128" s="6"/>
      <c r="D128" s="6"/>
      <c r="E128" s="254"/>
      <c r="F128" s="254"/>
      <c r="G128" s="32"/>
      <c r="H128" s="143"/>
      <c r="J128" s="6"/>
    </row>
    <row r="129" spans="1:10" s="8" customFormat="1" x14ac:dyDescent="0.2">
      <c r="A129" s="6"/>
      <c r="B129" s="6"/>
      <c r="C129" s="6"/>
      <c r="D129" s="6"/>
      <c r="E129" s="254"/>
      <c r="F129" s="254"/>
      <c r="G129" s="32"/>
      <c r="H129" s="143"/>
      <c r="J129" s="6"/>
    </row>
    <row r="130" spans="1:10" s="8" customFormat="1" x14ac:dyDescent="0.2">
      <c r="A130" s="6"/>
      <c r="B130" s="6"/>
      <c r="C130" s="6"/>
      <c r="D130" s="6"/>
      <c r="E130" s="254"/>
      <c r="F130" s="254"/>
      <c r="G130" s="32"/>
      <c r="H130" s="143"/>
      <c r="J130" s="6"/>
    </row>
    <row r="131" spans="1:10" s="8" customFormat="1" x14ac:dyDescent="0.2">
      <c r="A131" s="6"/>
      <c r="B131" s="6"/>
      <c r="C131" s="6"/>
      <c r="D131" s="6"/>
      <c r="E131" s="254"/>
      <c r="F131" s="254"/>
      <c r="G131" s="32"/>
      <c r="H131" s="143"/>
      <c r="J131" s="6"/>
    </row>
    <row r="132" spans="1:10" s="8" customFormat="1" x14ac:dyDescent="0.2">
      <c r="A132" s="6"/>
      <c r="B132" s="6"/>
      <c r="C132" s="6"/>
      <c r="D132" s="6"/>
      <c r="E132" s="254"/>
      <c r="F132" s="254"/>
      <c r="G132" s="32"/>
      <c r="H132" s="143"/>
      <c r="J132" s="6"/>
    </row>
    <row r="133" spans="1:10" s="8" customFormat="1" x14ac:dyDescent="0.2">
      <c r="A133" s="6"/>
      <c r="B133" s="6"/>
      <c r="C133" s="6"/>
      <c r="D133" s="6"/>
      <c r="E133" s="254"/>
      <c r="F133" s="254"/>
      <c r="G133" s="32"/>
      <c r="H133" s="143"/>
      <c r="J133" s="6"/>
    </row>
    <row r="134" spans="1:10" s="8" customFormat="1" x14ac:dyDescent="0.2">
      <c r="A134" s="6"/>
      <c r="B134" s="6"/>
      <c r="C134" s="6"/>
      <c r="D134" s="6"/>
      <c r="E134" s="254"/>
      <c r="F134" s="254"/>
      <c r="G134" s="32"/>
      <c r="H134" s="143"/>
      <c r="J134" s="6"/>
    </row>
    <row r="135" spans="1:10" s="8" customFormat="1" x14ac:dyDescent="0.2">
      <c r="A135" s="6"/>
      <c r="B135" s="6"/>
      <c r="C135" s="6"/>
      <c r="D135" s="6"/>
      <c r="E135" s="254"/>
      <c r="F135" s="254"/>
      <c r="G135" s="32"/>
      <c r="H135" s="143"/>
      <c r="J135" s="6"/>
    </row>
    <row r="136" spans="1:10" s="8" customFormat="1" x14ac:dyDescent="0.2">
      <c r="A136" s="6"/>
      <c r="B136" s="6"/>
      <c r="C136" s="6"/>
      <c r="D136" s="6"/>
      <c r="E136" s="254"/>
      <c r="F136" s="254"/>
      <c r="G136" s="32"/>
      <c r="H136" s="143"/>
      <c r="J136" s="6"/>
    </row>
    <row r="137" spans="1:10" s="8" customFormat="1" x14ac:dyDescent="0.2">
      <c r="A137" s="6"/>
      <c r="B137" s="6"/>
      <c r="C137" s="6"/>
      <c r="D137" s="6"/>
      <c r="E137" s="254"/>
      <c r="F137" s="254"/>
      <c r="G137" s="32"/>
      <c r="H137" s="143"/>
      <c r="J137" s="6"/>
    </row>
    <row r="138" spans="1:10" s="8" customFormat="1" x14ac:dyDescent="0.2">
      <c r="A138" s="6"/>
      <c r="B138" s="6"/>
      <c r="C138" s="6"/>
      <c r="D138" s="6"/>
      <c r="E138" s="254"/>
      <c r="F138" s="254"/>
      <c r="G138" s="32"/>
      <c r="H138" s="143"/>
      <c r="J138" s="6"/>
    </row>
    <row r="139" spans="1:10" s="8" customFormat="1" x14ac:dyDescent="0.2">
      <c r="A139" s="6"/>
      <c r="B139" s="6"/>
      <c r="C139" s="6"/>
      <c r="D139" s="6"/>
      <c r="E139" s="254"/>
      <c r="F139" s="254"/>
      <c r="G139" s="32"/>
      <c r="H139" s="143"/>
      <c r="J139" s="6"/>
    </row>
    <row r="140" spans="1:10" s="8" customFormat="1" x14ac:dyDescent="0.2">
      <c r="A140" s="6"/>
      <c r="B140" s="6"/>
      <c r="C140" s="6"/>
      <c r="D140" s="6"/>
      <c r="E140" s="254"/>
      <c r="F140" s="254"/>
      <c r="G140" s="32"/>
      <c r="H140" s="143"/>
      <c r="J140" s="6"/>
    </row>
    <row r="141" spans="1:10" s="8" customFormat="1" x14ac:dyDescent="0.2">
      <c r="A141" s="6"/>
      <c r="B141" s="6"/>
      <c r="C141" s="6"/>
      <c r="D141" s="6"/>
      <c r="E141" s="254"/>
      <c r="F141" s="254"/>
      <c r="G141" s="32"/>
      <c r="H141" s="143"/>
      <c r="J141" s="6"/>
    </row>
    <row r="142" spans="1:10" s="8" customFormat="1" x14ac:dyDescent="0.2">
      <c r="A142" s="6"/>
      <c r="B142" s="6"/>
      <c r="C142" s="6"/>
      <c r="D142" s="6"/>
      <c r="E142" s="254"/>
      <c r="F142" s="254"/>
      <c r="G142" s="32"/>
      <c r="H142" s="143"/>
      <c r="J142" s="6"/>
    </row>
    <row r="143" spans="1:10" s="8" customFormat="1" x14ac:dyDescent="0.2">
      <c r="A143" s="6"/>
      <c r="B143" s="6"/>
      <c r="C143" s="6"/>
      <c r="D143" s="6"/>
      <c r="E143" s="254"/>
      <c r="F143" s="254"/>
      <c r="G143" s="32"/>
      <c r="H143" s="143"/>
      <c r="J143" s="6"/>
    </row>
    <row r="144" spans="1:10" s="8" customFormat="1" x14ac:dyDescent="0.2">
      <c r="A144" s="6"/>
      <c r="B144" s="6"/>
      <c r="C144" s="6"/>
      <c r="D144" s="6"/>
      <c r="E144" s="254"/>
      <c r="F144" s="254"/>
      <c r="G144" s="32"/>
      <c r="H144" s="143"/>
      <c r="J144" s="6"/>
    </row>
    <row r="145" spans="1:10" s="8" customFormat="1" x14ac:dyDescent="0.2">
      <c r="A145" s="6"/>
      <c r="B145" s="6"/>
      <c r="C145" s="6"/>
      <c r="D145" s="6"/>
      <c r="E145" s="254"/>
      <c r="F145" s="254"/>
      <c r="G145" s="32"/>
      <c r="H145" s="143"/>
      <c r="J145" s="6"/>
    </row>
    <row r="146" spans="1:10" s="8" customFormat="1" x14ac:dyDescent="0.2">
      <c r="A146" s="6"/>
      <c r="B146" s="6"/>
      <c r="C146" s="6"/>
      <c r="D146" s="6"/>
      <c r="E146" s="254"/>
      <c r="F146" s="254"/>
      <c r="G146" s="32"/>
      <c r="H146" s="143"/>
      <c r="J146" s="6"/>
    </row>
    <row r="147" spans="1:10" s="8" customFormat="1" x14ac:dyDescent="0.2">
      <c r="A147" s="6"/>
      <c r="B147" s="6"/>
      <c r="C147" s="6"/>
      <c r="D147" s="6"/>
      <c r="E147" s="254"/>
      <c r="F147" s="254"/>
      <c r="G147" s="32"/>
      <c r="H147" s="143"/>
      <c r="J147" s="6"/>
    </row>
    <row r="148" spans="1:10" s="8" customFormat="1" x14ac:dyDescent="0.2">
      <c r="A148" s="6"/>
      <c r="B148" s="6"/>
      <c r="C148" s="6"/>
      <c r="D148" s="6"/>
      <c r="E148" s="254"/>
      <c r="F148" s="254"/>
      <c r="G148" s="32"/>
      <c r="H148" s="143"/>
      <c r="J148" s="6"/>
    </row>
    <row r="149" spans="1:10" s="8" customFormat="1" x14ac:dyDescent="0.2">
      <c r="A149" s="6"/>
      <c r="B149" s="6"/>
      <c r="C149" s="6"/>
      <c r="D149" s="6"/>
      <c r="E149" s="254"/>
      <c r="F149" s="254"/>
      <c r="G149" s="32"/>
      <c r="H149" s="143"/>
      <c r="J149" s="6"/>
    </row>
    <row r="150" spans="1:10" s="8" customFormat="1" x14ac:dyDescent="0.2">
      <c r="A150" s="6"/>
      <c r="B150" s="6"/>
      <c r="C150" s="6"/>
      <c r="D150" s="6"/>
      <c r="E150" s="254"/>
      <c r="F150" s="254"/>
      <c r="G150" s="32"/>
      <c r="H150" s="143"/>
      <c r="J150" s="6"/>
    </row>
    <row r="151" spans="1:10" s="8" customFormat="1" x14ac:dyDescent="0.2">
      <c r="A151" s="6"/>
      <c r="B151" s="6"/>
      <c r="C151" s="6"/>
      <c r="D151" s="6"/>
      <c r="E151" s="254"/>
      <c r="F151" s="254"/>
      <c r="G151" s="32"/>
      <c r="H151" s="143"/>
      <c r="J151" s="6"/>
    </row>
    <row r="152" spans="1:10" s="8" customFormat="1" x14ac:dyDescent="0.2">
      <c r="A152" s="6"/>
      <c r="B152" s="6"/>
      <c r="C152" s="6"/>
      <c r="D152" s="6"/>
      <c r="E152" s="254"/>
      <c r="F152" s="254"/>
      <c r="G152" s="32"/>
      <c r="H152" s="143"/>
      <c r="J152" s="6"/>
    </row>
    <row r="153" spans="1:10" s="8" customFormat="1" x14ac:dyDescent="0.2">
      <c r="A153" s="6"/>
      <c r="B153" s="6"/>
      <c r="C153" s="6"/>
      <c r="D153" s="6"/>
      <c r="E153" s="254"/>
      <c r="F153" s="254"/>
      <c r="G153" s="32"/>
      <c r="H153" s="143"/>
      <c r="J153" s="6"/>
    </row>
    <row r="154" spans="1:10" s="8" customFormat="1" x14ac:dyDescent="0.2">
      <c r="A154" s="6"/>
      <c r="B154" s="6"/>
      <c r="C154" s="6"/>
      <c r="D154" s="6"/>
      <c r="E154" s="254"/>
      <c r="F154" s="254"/>
      <c r="G154" s="32"/>
      <c r="H154" s="143"/>
      <c r="J154" s="6"/>
    </row>
    <row r="155" spans="1:10" s="8" customFormat="1" x14ac:dyDescent="0.2">
      <c r="A155" s="6"/>
      <c r="B155" s="6"/>
      <c r="C155" s="6"/>
      <c r="D155" s="6"/>
      <c r="E155" s="254"/>
      <c r="F155" s="254"/>
      <c r="G155" s="32"/>
      <c r="H155" s="143"/>
      <c r="J155" s="6"/>
    </row>
    <row r="156" spans="1:10" s="8" customFormat="1" x14ac:dyDescent="0.2">
      <c r="A156" s="6"/>
      <c r="B156" s="6"/>
      <c r="C156" s="6"/>
      <c r="D156" s="6"/>
      <c r="E156" s="254"/>
      <c r="F156" s="254"/>
      <c r="G156" s="32"/>
      <c r="H156" s="143"/>
      <c r="J156" s="6"/>
    </row>
    <row r="157" spans="1:10" s="8" customFormat="1" x14ac:dyDescent="0.2">
      <c r="A157" s="6"/>
      <c r="B157" s="6"/>
      <c r="C157" s="6"/>
      <c r="D157" s="6"/>
      <c r="E157" s="254"/>
      <c r="F157" s="254"/>
      <c r="G157" s="32"/>
      <c r="H157" s="143"/>
      <c r="J157" s="6"/>
    </row>
    <row r="158" spans="1:10" s="8" customFormat="1" x14ac:dyDescent="0.2">
      <c r="A158" s="6"/>
      <c r="B158" s="6"/>
      <c r="C158" s="6"/>
      <c r="D158" s="6"/>
      <c r="E158" s="254"/>
      <c r="F158" s="254"/>
      <c r="G158" s="32"/>
      <c r="H158" s="143"/>
      <c r="J158" s="6"/>
    </row>
    <row r="159" spans="1:10" s="8" customFormat="1" x14ac:dyDescent="0.2">
      <c r="A159" s="6"/>
      <c r="B159" s="6"/>
      <c r="C159" s="6"/>
      <c r="D159" s="6"/>
      <c r="E159" s="254"/>
      <c r="F159" s="254"/>
      <c r="G159" s="32"/>
      <c r="H159" s="143"/>
      <c r="J159" s="6"/>
    </row>
    <row r="160" spans="1:10" s="8" customFormat="1" x14ac:dyDescent="0.2">
      <c r="A160" s="6"/>
      <c r="B160" s="6"/>
      <c r="C160" s="6"/>
      <c r="D160" s="6"/>
      <c r="E160" s="254"/>
      <c r="F160" s="254"/>
      <c r="G160" s="32"/>
      <c r="H160" s="143"/>
      <c r="J160" s="6"/>
    </row>
    <row r="161" spans="1:10" s="8" customFormat="1" x14ac:dyDescent="0.2">
      <c r="A161" s="6"/>
      <c r="B161" s="6"/>
      <c r="C161" s="6"/>
      <c r="D161" s="6"/>
      <c r="E161" s="254"/>
      <c r="F161" s="254"/>
      <c r="G161" s="32"/>
      <c r="H161" s="143"/>
      <c r="J161" s="6"/>
    </row>
    <row r="162" spans="1:10" s="8" customFormat="1" x14ac:dyDescent="0.2">
      <c r="A162" s="6"/>
      <c r="B162" s="6"/>
      <c r="C162" s="6"/>
      <c r="D162" s="6"/>
      <c r="E162" s="254"/>
      <c r="F162" s="254"/>
      <c r="G162" s="32"/>
      <c r="H162" s="32"/>
      <c r="J162" s="6"/>
    </row>
    <row r="163" spans="1:10" s="8" customFormat="1" x14ac:dyDescent="0.2">
      <c r="A163" s="6"/>
      <c r="B163" s="6"/>
      <c r="C163" s="6"/>
      <c r="D163" s="6"/>
      <c r="E163" s="254"/>
      <c r="F163" s="254"/>
      <c r="G163" s="32"/>
      <c r="H163" s="32"/>
      <c r="J163" s="6"/>
    </row>
    <row r="164" spans="1:10" s="8" customFormat="1" x14ac:dyDescent="0.2">
      <c r="A164" s="6"/>
      <c r="B164" s="6"/>
      <c r="C164" s="6"/>
      <c r="D164" s="6"/>
      <c r="E164" s="254"/>
      <c r="F164" s="254"/>
      <c r="G164" s="32"/>
      <c r="H164" s="32"/>
      <c r="J164" s="6"/>
    </row>
    <row r="165" spans="1:10" s="8" customFormat="1" x14ac:dyDescent="0.2">
      <c r="A165" s="6"/>
      <c r="B165" s="6"/>
      <c r="C165" s="6"/>
      <c r="D165" s="6"/>
      <c r="E165" s="254"/>
      <c r="F165" s="254"/>
      <c r="G165" s="32"/>
      <c r="H165" s="32"/>
      <c r="J165" s="6"/>
    </row>
    <row r="166" spans="1:10" s="8" customFormat="1" x14ac:dyDescent="0.2">
      <c r="A166" s="6"/>
      <c r="B166" s="6"/>
      <c r="C166" s="6"/>
      <c r="D166" s="6"/>
      <c r="E166" s="254"/>
      <c r="F166" s="254"/>
      <c r="G166" s="32"/>
      <c r="H166" s="32"/>
      <c r="J166" s="6"/>
    </row>
    <row r="167" spans="1:10" s="8" customFormat="1" x14ac:dyDescent="0.2">
      <c r="A167" s="6"/>
      <c r="B167" s="6"/>
      <c r="C167" s="6"/>
      <c r="D167" s="6"/>
      <c r="E167" s="254"/>
      <c r="F167" s="254"/>
      <c r="G167" s="32"/>
      <c r="H167" s="32"/>
      <c r="J167" s="6"/>
    </row>
    <row r="168" spans="1:10" s="8" customFormat="1" x14ac:dyDescent="0.2">
      <c r="A168" s="6"/>
      <c r="B168" s="6"/>
      <c r="C168" s="6"/>
      <c r="D168" s="6"/>
      <c r="E168" s="254"/>
      <c r="F168" s="254"/>
      <c r="G168" s="32"/>
      <c r="H168" s="32"/>
      <c r="J168" s="6"/>
    </row>
    <row r="169" spans="1:10" s="8" customFormat="1" x14ac:dyDescent="0.2">
      <c r="A169" s="6"/>
      <c r="B169" s="6"/>
      <c r="C169" s="6"/>
      <c r="D169" s="6"/>
      <c r="E169" s="254"/>
      <c r="F169" s="254"/>
      <c r="G169" s="32"/>
      <c r="H169" s="32"/>
      <c r="J169" s="6"/>
    </row>
    <row r="170" spans="1:10" s="8" customFormat="1" x14ac:dyDescent="0.2">
      <c r="A170" s="6"/>
      <c r="B170" s="6"/>
      <c r="C170" s="6"/>
      <c r="D170" s="6"/>
      <c r="E170" s="254"/>
      <c r="F170" s="254"/>
      <c r="G170" s="32"/>
      <c r="H170" s="32"/>
      <c r="J170" s="6"/>
    </row>
    <row r="171" spans="1:10" s="8" customFormat="1" x14ac:dyDescent="0.2">
      <c r="A171" s="6"/>
      <c r="B171" s="6"/>
      <c r="C171" s="6"/>
      <c r="D171" s="6"/>
      <c r="E171" s="254"/>
      <c r="F171" s="254"/>
      <c r="G171" s="32"/>
      <c r="H171" s="32"/>
      <c r="J171" s="6"/>
    </row>
    <row r="172" spans="1:10" s="8" customFormat="1" x14ac:dyDescent="0.2">
      <c r="A172" s="6"/>
      <c r="B172" s="6"/>
      <c r="C172" s="6"/>
      <c r="D172" s="6"/>
      <c r="E172" s="254"/>
      <c r="F172" s="254"/>
      <c r="G172" s="32"/>
      <c r="H172" s="32"/>
      <c r="J172" s="6"/>
    </row>
    <row r="173" spans="1:10" s="8" customFormat="1" x14ac:dyDescent="0.2">
      <c r="A173" s="6"/>
      <c r="B173" s="6"/>
      <c r="C173" s="6"/>
      <c r="D173" s="6"/>
      <c r="E173" s="254"/>
      <c r="F173" s="254"/>
      <c r="G173" s="32"/>
      <c r="H173" s="32"/>
      <c r="J173" s="6"/>
    </row>
    <row r="174" spans="1:10" s="8" customFormat="1" x14ac:dyDescent="0.2">
      <c r="A174" s="6"/>
      <c r="B174" s="6"/>
      <c r="C174" s="6"/>
      <c r="D174" s="6"/>
      <c r="E174" s="254"/>
      <c r="F174" s="254"/>
      <c r="G174" s="32"/>
      <c r="H174" s="32"/>
      <c r="J174" s="6"/>
    </row>
    <row r="175" spans="1:10" s="8" customFormat="1" x14ac:dyDescent="0.2">
      <c r="A175" s="6"/>
      <c r="B175" s="6"/>
      <c r="C175" s="6"/>
      <c r="D175" s="6"/>
      <c r="E175" s="254"/>
      <c r="F175" s="254"/>
      <c r="G175" s="32"/>
      <c r="H175" s="32"/>
      <c r="J175" s="6"/>
    </row>
    <row r="176" spans="1:10" s="8" customFormat="1" x14ac:dyDescent="0.2">
      <c r="A176" s="6"/>
      <c r="B176" s="6"/>
      <c r="C176" s="6"/>
      <c r="D176" s="6"/>
      <c r="E176" s="254"/>
      <c r="F176" s="254"/>
      <c r="G176" s="32"/>
      <c r="H176" s="32"/>
      <c r="J176" s="6"/>
    </row>
    <row r="177" spans="1:10" s="8" customFormat="1" x14ac:dyDescent="0.2">
      <c r="A177" s="6"/>
      <c r="B177" s="6"/>
      <c r="C177" s="6"/>
      <c r="D177" s="6"/>
      <c r="E177" s="254"/>
      <c r="F177" s="254"/>
      <c r="G177" s="32"/>
      <c r="H177" s="32"/>
      <c r="J177" s="6"/>
    </row>
    <row r="178" spans="1:10" s="8" customFormat="1" x14ac:dyDescent="0.2">
      <c r="A178" s="6"/>
      <c r="B178" s="6"/>
      <c r="C178" s="6"/>
      <c r="D178" s="6"/>
      <c r="E178" s="254"/>
      <c r="F178" s="254"/>
      <c r="G178" s="32"/>
      <c r="H178" s="32"/>
      <c r="J178" s="6"/>
    </row>
    <row r="179" spans="1:10" s="8" customFormat="1" x14ac:dyDescent="0.2">
      <c r="A179" s="6"/>
      <c r="B179" s="6"/>
      <c r="C179" s="6"/>
      <c r="D179" s="6"/>
      <c r="E179" s="254"/>
      <c r="F179" s="254"/>
      <c r="G179" s="32"/>
      <c r="H179" s="32"/>
      <c r="J179" s="6"/>
    </row>
    <row r="180" spans="1:10" s="8" customFormat="1" x14ac:dyDescent="0.2">
      <c r="A180" s="6"/>
      <c r="B180" s="6"/>
      <c r="C180" s="6"/>
      <c r="D180" s="6"/>
      <c r="E180" s="254"/>
      <c r="F180" s="254"/>
      <c r="G180" s="32"/>
      <c r="H180" s="32"/>
      <c r="J180" s="6"/>
    </row>
    <row r="181" spans="1:10" s="8" customFormat="1" x14ac:dyDescent="0.2">
      <c r="A181" s="6"/>
      <c r="B181" s="6"/>
      <c r="C181" s="6"/>
      <c r="D181" s="6"/>
      <c r="E181" s="254"/>
      <c r="F181" s="254"/>
      <c r="G181" s="32"/>
      <c r="H181" s="32"/>
      <c r="J181" s="6"/>
    </row>
    <row r="182" spans="1:10" s="8" customFormat="1" x14ac:dyDescent="0.2">
      <c r="A182" s="6"/>
      <c r="B182" s="6"/>
      <c r="C182" s="6"/>
      <c r="D182" s="6"/>
      <c r="E182" s="254"/>
      <c r="F182" s="254"/>
      <c r="G182" s="32"/>
      <c r="H182" s="32"/>
      <c r="J182" s="6"/>
    </row>
    <row r="183" spans="1:10" s="8" customFormat="1" x14ac:dyDescent="0.2">
      <c r="A183" s="6"/>
      <c r="B183" s="6"/>
      <c r="C183" s="6"/>
      <c r="D183" s="6"/>
      <c r="E183" s="254"/>
      <c r="F183" s="254"/>
      <c r="G183" s="32"/>
      <c r="H183" s="32"/>
      <c r="J183" s="6"/>
    </row>
    <row r="184" spans="1:10" s="8" customFormat="1" x14ac:dyDescent="0.2">
      <c r="A184" s="6"/>
      <c r="B184" s="6"/>
      <c r="C184" s="6"/>
      <c r="D184" s="6"/>
      <c r="E184" s="254"/>
      <c r="F184" s="254"/>
      <c r="G184" s="32"/>
      <c r="H184" s="32"/>
      <c r="J184" s="6"/>
    </row>
    <row r="185" spans="1:10" s="8" customFormat="1" x14ac:dyDescent="0.2">
      <c r="A185" s="6"/>
      <c r="B185" s="6"/>
      <c r="C185" s="6"/>
      <c r="D185" s="6"/>
      <c r="E185" s="254"/>
      <c r="F185" s="254"/>
      <c r="G185" s="32"/>
      <c r="H185" s="32"/>
      <c r="J185" s="6"/>
    </row>
    <row r="186" spans="1:10" s="8" customFormat="1" x14ac:dyDescent="0.2">
      <c r="A186" s="6"/>
      <c r="B186" s="6"/>
      <c r="C186" s="6"/>
      <c r="D186" s="6"/>
      <c r="E186" s="254"/>
      <c r="F186" s="254"/>
      <c r="G186" s="32"/>
      <c r="H186" s="32"/>
      <c r="J186" s="6"/>
    </row>
    <row r="187" spans="1:10" s="8" customFormat="1" x14ac:dyDescent="0.2">
      <c r="A187" s="6"/>
      <c r="B187" s="6"/>
      <c r="C187" s="6"/>
      <c r="D187" s="6"/>
      <c r="E187" s="254"/>
      <c r="F187" s="254"/>
      <c r="G187" s="32"/>
      <c r="H187" s="32"/>
      <c r="J187" s="6"/>
    </row>
    <row r="188" spans="1:10" s="8" customFormat="1" x14ac:dyDescent="0.2">
      <c r="A188" s="6"/>
      <c r="B188" s="6"/>
      <c r="C188" s="6"/>
      <c r="D188" s="6"/>
      <c r="E188" s="254"/>
      <c r="F188" s="254"/>
      <c r="G188" s="32"/>
      <c r="H188" s="32"/>
      <c r="J188" s="6"/>
    </row>
    <row r="189" spans="1:10" s="8" customFormat="1" x14ac:dyDescent="0.2">
      <c r="A189" s="6"/>
      <c r="B189" s="6"/>
      <c r="C189" s="6"/>
      <c r="D189" s="6"/>
      <c r="E189" s="254"/>
      <c r="F189" s="254"/>
      <c r="G189" s="32"/>
      <c r="H189" s="32"/>
      <c r="J189" s="6"/>
    </row>
    <row r="190" spans="1:10" s="8" customFormat="1" x14ac:dyDescent="0.2">
      <c r="A190" s="6"/>
      <c r="B190" s="6"/>
      <c r="C190" s="6"/>
      <c r="D190" s="6"/>
      <c r="E190" s="254"/>
      <c r="F190" s="254"/>
      <c r="G190" s="32"/>
      <c r="H190" s="32"/>
      <c r="J190" s="6"/>
    </row>
    <row r="191" spans="1:10" s="8" customFormat="1" x14ac:dyDescent="0.2">
      <c r="A191" s="6"/>
      <c r="B191" s="6"/>
      <c r="C191" s="6"/>
      <c r="D191" s="6"/>
      <c r="E191" s="254"/>
      <c r="F191" s="254"/>
      <c r="G191" s="32"/>
      <c r="H191" s="32"/>
      <c r="J191" s="6"/>
    </row>
    <row r="192" spans="1:10" s="8" customFormat="1" x14ac:dyDescent="0.2">
      <c r="A192" s="6"/>
      <c r="B192" s="6"/>
      <c r="C192" s="6"/>
      <c r="D192" s="6"/>
      <c r="E192" s="254"/>
      <c r="F192" s="254"/>
      <c r="G192" s="32"/>
      <c r="H192" s="32"/>
      <c r="J192" s="6"/>
    </row>
    <row r="193" spans="1:10" s="8" customFormat="1" x14ac:dyDescent="0.2">
      <c r="A193" s="6"/>
      <c r="B193" s="6"/>
      <c r="C193" s="6"/>
      <c r="D193" s="6"/>
      <c r="E193" s="254"/>
      <c r="F193" s="254"/>
      <c r="G193" s="32"/>
      <c r="H193" s="32"/>
      <c r="J193" s="6"/>
    </row>
    <row r="194" spans="1:10" s="8" customFormat="1" x14ac:dyDescent="0.2">
      <c r="A194" s="6"/>
      <c r="B194" s="6"/>
      <c r="C194" s="6"/>
      <c r="D194" s="6"/>
      <c r="E194" s="254"/>
      <c r="F194" s="254"/>
      <c r="G194" s="32"/>
      <c r="H194" s="32"/>
      <c r="J194" s="6"/>
    </row>
    <row r="195" spans="1:10" s="8" customFormat="1" x14ac:dyDescent="0.2">
      <c r="A195" s="6"/>
      <c r="B195" s="6"/>
      <c r="C195" s="6"/>
      <c r="D195" s="6"/>
      <c r="E195" s="254"/>
      <c r="F195" s="254"/>
      <c r="G195" s="32"/>
      <c r="H195" s="32"/>
      <c r="J195" s="6"/>
    </row>
    <row r="196" spans="1:10" s="8" customFormat="1" x14ac:dyDescent="0.2">
      <c r="A196" s="6"/>
      <c r="B196" s="6"/>
      <c r="C196" s="6"/>
      <c r="D196" s="6"/>
      <c r="E196" s="254"/>
      <c r="F196" s="254"/>
      <c r="G196" s="32"/>
      <c r="H196" s="32"/>
      <c r="J196" s="6"/>
    </row>
    <row r="197" spans="1:10" s="8" customFormat="1" x14ac:dyDescent="0.2">
      <c r="A197" s="6"/>
      <c r="B197" s="6"/>
      <c r="C197" s="6"/>
      <c r="D197" s="6"/>
      <c r="E197" s="254"/>
      <c r="F197" s="254"/>
      <c r="G197" s="32"/>
      <c r="H197" s="32"/>
      <c r="J197" s="6"/>
    </row>
    <row r="198" spans="1:10" s="8" customFormat="1" x14ac:dyDescent="0.2">
      <c r="A198" s="6"/>
      <c r="B198" s="6"/>
      <c r="C198" s="6"/>
      <c r="D198" s="6"/>
      <c r="E198" s="254"/>
      <c r="F198" s="254"/>
      <c r="G198" s="32"/>
      <c r="H198" s="32"/>
      <c r="J198" s="6"/>
    </row>
    <row r="199" spans="1:10" s="8" customFormat="1" x14ac:dyDescent="0.2">
      <c r="A199" s="6"/>
      <c r="B199" s="6"/>
      <c r="C199" s="6"/>
      <c r="D199" s="6"/>
      <c r="E199" s="254"/>
      <c r="F199" s="254"/>
      <c r="G199" s="32"/>
      <c r="H199" s="32"/>
      <c r="J199" s="6"/>
    </row>
    <row r="200" spans="1:10" s="8" customFormat="1" x14ac:dyDescent="0.2">
      <c r="A200" s="6"/>
      <c r="B200" s="6"/>
      <c r="C200" s="6"/>
      <c r="D200" s="6"/>
      <c r="E200" s="254"/>
      <c r="F200" s="254"/>
      <c r="G200" s="32"/>
      <c r="H200" s="32"/>
      <c r="J200" s="6"/>
    </row>
    <row r="201" spans="1:10" s="8" customFormat="1" x14ac:dyDescent="0.2">
      <c r="A201" s="6"/>
      <c r="B201" s="6"/>
      <c r="C201" s="6"/>
      <c r="D201" s="6"/>
      <c r="E201" s="254"/>
      <c r="F201" s="254"/>
      <c r="G201" s="32"/>
      <c r="H201" s="32"/>
      <c r="J201" s="6"/>
    </row>
    <row r="202" spans="1:10" s="8" customFormat="1" x14ac:dyDescent="0.2">
      <c r="A202" s="6"/>
      <c r="B202" s="6"/>
      <c r="C202" s="6"/>
      <c r="D202" s="6"/>
      <c r="E202" s="254"/>
      <c r="F202" s="254"/>
      <c r="G202" s="32"/>
      <c r="H202" s="32"/>
      <c r="J202" s="6"/>
    </row>
    <row r="203" spans="1:10" s="8" customFormat="1" x14ac:dyDescent="0.2">
      <c r="A203" s="6"/>
      <c r="B203" s="6"/>
      <c r="C203" s="6"/>
      <c r="D203" s="6"/>
      <c r="E203" s="254"/>
      <c r="F203" s="254"/>
      <c r="G203" s="32"/>
      <c r="H203" s="32"/>
      <c r="J203" s="6"/>
    </row>
    <row r="204" spans="1:10" s="8" customFormat="1" x14ac:dyDescent="0.2">
      <c r="A204" s="6"/>
      <c r="B204" s="6"/>
      <c r="C204" s="6"/>
      <c r="D204" s="6"/>
      <c r="E204" s="254"/>
      <c r="F204" s="254"/>
      <c r="G204" s="32"/>
      <c r="H204" s="32"/>
      <c r="J204" s="6"/>
    </row>
    <row r="205" spans="1:10" s="8" customFormat="1" x14ac:dyDescent="0.2">
      <c r="A205" s="6"/>
      <c r="B205" s="6"/>
      <c r="C205" s="6"/>
      <c r="D205" s="6"/>
      <c r="E205" s="254"/>
      <c r="F205" s="254"/>
      <c r="G205" s="32"/>
      <c r="H205" s="32"/>
      <c r="J205" s="6"/>
    </row>
    <row r="206" spans="1:10" s="8" customFormat="1" x14ac:dyDescent="0.2">
      <c r="A206" s="6"/>
      <c r="B206" s="6"/>
      <c r="C206" s="6"/>
      <c r="D206" s="6"/>
      <c r="E206" s="254"/>
      <c r="F206" s="254"/>
      <c r="G206" s="32"/>
      <c r="H206" s="32"/>
      <c r="J206" s="6"/>
    </row>
    <row r="207" spans="1:10" s="8" customFormat="1" x14ac:dyDescent="0.2">
      <c r="A207" s="6"/>
      <c r="B207" s="6"/>
      <c r="C207" s="6"/>
      <c r="D207" s="6"/>
      <c r="E207" s="254"/>
      <c r="F207" s="254"/>
      <c r="G207" s="32"/>
      <c r="H207" s="32"/>
      <c r="J207" s="6"/>
    </row>
    <row r="208" spans="1:10" s="8" customFormat="1" x14ac:dyDescent="0.2">
      <c r="A208" s="6"/>
      <c r="B208" s="6"/>
      <c r="C208" s="6"/>
      <c r="D208" s="6"/>
      <c r="E208" s="254"/>
      <c r="F208" s="254"/>
      <c r="G208" s="32"/>
      <c r="H208" s="32"/>
      <c r="J208" s="6"/>
    </row>
    <row r="209" spans="1:10" s="8" customFormat="1" x14ac:dyDescent="0.2">
      <c r="A209" s="6"/>
      <c r="B209" s="6"/>
      <c r="C209" s="6"/>
      <c r="D209" s="6"/>
      <c r="E209" s="254"/>
      <c r="F209" s="254"/>
      <c r="G209" s="32"/>
      <c r="H209" s="32"/>
      <c r="J209" s="6"/>
    </row>
    <row r="210" spans="1:10" s="8" customFormat="1" x14ac:dyDescent="0.2">
      <c r="A210" s="6"/>
      <c r="B210" s="6"/>
      <c r="C210" s="6"/>
      <c r="D210" s="6"/>
      <c r="E210" s="254"/>
      <c r="F210" s="254"/>
      <c r="G210" s="32"/>
      <c r="H210" s="32"/>
      <c r="J210" s="6"/>
    </row>
    <row r="211" spans="1:10" s="8" customFormat="1" x14ac:dyDescent="0.2">
      <c r="A211" s="6"/>
      <c r="B211" s="6"/>
      <c r="C211" s="6"/>
      <c r="D211" s="6"/>
      <c r="E211" s="254"/>
      <c r="F211" s="254"/>
      <c r="G211" s="32"/>
      <c r="H211" s="32"/>
      <c r="J211" s="6"/>
    </row>
    <row r="212" spans="1:10" s="8" customFormat="1" x14ac:dyDescent="0.2">
      <c r="A212" s="6"/>
      <c r="B212" s="6"/>
      <c r="C212" s="6"/>
      <c r="D212" s="6"/>
      <c r="E212" s="254"/>
      <c r="F212" s="254"/>
      <c r="G212" s="32"/>
      <c r="H212" s="32"/>
      <c r="J212" s="6"/>
    </row>
    <row r="213" spans="1:10" s="8" customFormat="1" x14ac:dyDescent="0.2">
      <c r="A213" s="6"/>
      <c r="B213" s="6"/>
      <c r="C213" s="6"/>
      <c r="D213" s="6"/>
      <c r="E213" s="254"/>
      <c r="F213" s="254"/>
      <c r="G213" s="32"/>
      <c r="H213" s="32"/>
      <c r="J213" s="6"/>
    </row>
    <row r="214" spans="1:10" s="8" customFormat="1" x14ac:dyDescent="0.2">
      <c r="A214" s="6"/>
      <c r="B214" s="6"/>
      <c r="C214" s="6"/>
      <c r="D214" s="6"/>
      <c r="E214" s="254"/>
      <c r="F214" s="254"/>
      <c r="G214" s="32"/>
      <c r="H214" s="32"/>
      <c r="J214" s="6"/>
    </row>
    <row r="215" spans="1:10" s="8" customFormat="1" x14ac:dyDescent="0.2">
      <c r="A215" s="6"/>
      <c r="B215" s="6"/>
      <c r="C215" s="6"/>
      <c r="D215" s="6"/>
      <c r="E215" s="254"/>
      <c r="F215" s="254"/>
      <c r="G215" s="32"/>
      <c r="H215" s="32"/>
      <c r="J215" s="6"/>
    </row>
    <row r="216" spans="1:10" s="8" customFormat="1" x14ac:dyDescent="0.2">
      <c r="A216" s="6"/>
      <c r="B216" s="6"/>
      <c r="C216" s="6"/>
      <c r="D216" s="6"/>
      <c r="E216" s="254"/>
      <c r="F216" s="254"/>
      <c r="G216" s="32"/>
      <c r="H216" s="32"/>
      <c r="J216" s="6"/>
    </row>
    <row r="217" spans="1:10" s="8" customFormat="1" x14ac:dyDescent="0.2">
      <c r="A217" s="6"/>
      <c r="B217" s="6"/>
      <c r="C217" s="6"/>
      <c r="D217" s="6"/>
      <c r="E217" s="254"/>
      <c r="F217" s="254"/>
      <c r="G217" s="32"/>
      <c r="H217" s="32"/>
      <c r="J217" s="6"/>
    </row>
    <row r="218" spans="1:10" s="8" customFormat="1" x14ac:dyDescent="0.2">
      <c r="A218" s="6"/>
      <c r="B218" s="6"/>
      <c r="C218" s="6"/>
      <c r="D218" s="6"/>
      <c r="E218" s="254"/>
      <c r="F218" s="254"/>
      <c r="G218" s="32"/>
      <c r="H218" s="32"/>
      <c r="J218" s="6"/>
    </row>
    <row r="219" spans="1:10" s="8" customFormat="1" x14ac:dyDescent="0.2">
      <c r="A219" s="6"/>
      <c r="B219" s="6"/>
      <c r="C219" s="6"/>
      <c r="D219" s="6"/>
      <c r="E219" s="254"/>
      <c r="F219" s="254"/>
      <c r="G219" s="32"/>
      <c r="H219" s="32"/>
      <c r="J219" s="6"/>
    </row>
    <row r="220" spans="1:10" s="8" customFormat="1" x14ac:dyDescent="0.2">
      <c r="A220" s="6"/>
      <c r="B220" s="6"/>
      <c r="C220" s="6"/>
      <c r="D220" s="6"/>
      <c r="E220" s="254"/>
      <c r="F220" s="254"/>
      <c r="G220" s="32"/>
      <c r="H220" s="32"/>
      <c r="J220" s="6"/>
    </row>
    <row r="221" spans="1:10" s="8" customFormat="1" x14ac:dyDescent="0.2">
      <c r="A221" s="6"/>
      <c r="B221" s="6"/>
      <c r="C221" s="6"/>
      <c r="D221" s="6"/>
      <c r="E221" s="254"/>
      <c r="F221" s="254"/>
      <c r="G221" s="32"/>
      <c r="H221" s="32"/>
      <c r="J221" s="6"/>
    </row>
    <row r="222" spans="1:10" s="8" customFormat="1" x14ac:dyDescent="0.2">
      <c r="A222" s="6"/>
      <c r="B222" s="6"/>
      <c r="C222" s="6"/>
      <c r="D222" s="6"/>
      <c r="E222" s="254"/>
      <c r="F222" s="254"/>
      <c r="G222" s="32"/>
      <c r="H222" s="32"/>
      <c r="J222" s="6"/>
    </row>
    <row r="223" spans="1:10" s="8" customFormat="1" x14ac:dyDescent="0.2">
      <c r="A223" s="6"/>
      <c r="B223" s="6"/>
      <c r="C223" s="6"/>
      <c r="D223" s="6"/>
      <c r="E223" s="254"/>
      <c r="F223" s="254"/>
      <c r="G223" s="32"/>
      <c r="H223" s="32"/>
      <c r="J223" s="6"/>
    </row>
    <row r="224" spans="1:10" s="8" customFormat="1" x14ac:dyDescent="0.2">
      <c r="A224" s="6"/>
      <c r="B224" s="6"/>
      <c r="C224" s="6"/>
      <c r="D224" s="6"/>
      <c r="E224" s="254"/>
      <c r="F224" s="254"/>
      <c r="G224" s="32"/>
      <c r="H224" s="32"/>
      <c r="J224" s="6"/>
    </row>
    <row r="225" spans="1:10" s="8" customFormat="1" x14ac:dyDescent="0.2">
      <c r="A225" s="6"/>
      <c r="B225" s="6"/>
      <c r="C225" s="6"/>
      <c r="D225" s="6"/>
      <c r="E225" s="254"/>
      <c r="F225" s="254"/>
      <c r="G225" s="32"/>
      <c r="H225" s="32"/>
      <c r="J225" s="6"/>
    </row>
    <row r="226" spans="1:10" s="8" customFormat="1" x14ac:dyDescent="0.2">
      <c r="A226" s="6"/>
      <c r="B226" s="6"/>
      <c r="C226" s="6"/>
      <c r="D226" s="6"/>
      <c r="E226" s="254"/>
      <c r="F226" s="254"/>
      <c r="G226" s="32"/>
      <c r="H226" s="32"/>
      <c r="J226" s="6"/>
    </row>
    <row r="227" spans="1:10" s="8" customFormat="1" x14ac:dyDescent="0.2">
      <c r="A227" s="6"/>
      <c r="B227" s="6"/>
      <c r="C227" s="6"/>
      <c r="D227" s="6"/>
      <c r="E227" s="254"/>
      <c r="F227" s="254"/>
      <c r="G227" s="32"/>
      <c r="H227" s="32"/>
      <c r="J227" s="6"/>
    </row>
    <row r="228" spans="1:10" s="8" customFormat="1" x14ac:dyDescent="0.2">
      <c r="A228" s="6"/>
      <c r="B228" s="6"/>
      <c r="C228" s="6"/>
      <c r="D228" s="6"/>
      <c r="E228" s="254"/>
      <c r="F228" s="254"/>
      <c r="G228" s="32"/>
      <c r="H228" s="32"/>
      <c r="J228" s="6"/>
    </row>
    <row r="229" spans="1:10" s="8" customFormat="1" x14ac:dyDescent="0.2">
      <c r="A229" s="6"/>
      <c r="B229" s="6"/>
      <c r="C229" s="6"/>
      <c r="D229" s="6"/>
      <c r="E229" s="254"/>
      <c r="F229" s="254"/>
      <c r="G229" s="32"/>
      <c r="H229" s="32"/>
      <c r="J229" s="6"/>
    </row>
    <row r="230" spans="1:10" s="8" customFormat="1" x14ac:dyDescent="0.2">
      <c r="A230" s="6"/>
      <c r="B230" s="6"/>
      <c r="C230" s="6"/>
      <c r="D230" s="6"/>
      <c r="E230" s="254"/>
      <c r="F230" s="254"/>
      <c r="G230" s="32"/>
      <c r="H230" s="32"/>
      <c r="J230" s="6"/>
    </row>
    <row r="231" spans="1:10" s="8" customFormat="1" x14ac:dyDescent="0.2">
      <c r="A231" s="6"/>
      <c r="B231" s="6"/>
      <c r="C231" s="6"/>
      <c r="D231" s="6"/>
      <c r="E231" s="254"/>
      <c r="F231" s="254"/>
      <c r="G231" s="32"/>
      <c r="H231" s="32"/>
      <c r="J231" s="6"/>
    </row>
    <row r="232" spans="1:10" s="8" customFormat="1" x14ac:dyDescent="0.2">
      <c r="A232" s="6"/>
      <c r="B232" s="6"/>
      <c r="C232" s="6"/>
      <c r="D232" s="6"/>
      <c r="E232" s="254"/>
      <c r="F232" s="254"/>
      <c r="G232" s="32"/>
      <c r="H232" s="32"/>
      <c r="J232" s="6"/>
    </row>
    <row r="233" spans="1:10" s="8" customFormat="1" x14ac:dyDescent="0.2">
      <c r="A233" s="6"/>
      <c r="B233" s="6"/>
      <c r="C233" s="6"/>
      <c r="D233" s="6"/>
      <c r="E233" s="254"/>
      <c r="F233" s="254"/>
      <c r="G233" s="32"/>
      <c r="H233" s="32"/>
      <c r="J233" s="6"/>
    </row>
    <row r="234" spans="1:10" s="8" customFormat="1" x14ac:dyDescent="0.2">
      <c r="A234" s="6"/>
      <c r="B234" s="6"/>
      <c r="C234" s="6"/>
      <c r="D234" s="6"/>
      <c r="E234" s="254"/>
      <c r="F234" s="254"/>
      <c r="G234" s="32"/>
      <c r="H234" s="32"/>
      <c r="J234" s="6"/>
    </row>
    <row r="235" spans="1:10" s="8" customFormat="1" x14ac:dyDescent="0.2">
      <c r="A235" s="6"/>
      <c r="B235" s="6"/>
      <c r="C235" s="6"/>
      <c r="D235" s="6"/>
      <c r="E235" s="254"/>
      <c r="F235" s="254"/>
      <c r="G235" s="32"/>
      <c r="H235" s="32"/>
      <c r="J235" s="6"/>
    </row>
    <row r="236" spans="1:10" s="8" customFormat="1" x14ac:dyDescent="0.2">
      <c r="A236" s="6"/>
      <c r="B236" s="6"/>
      <c r="C236" s="6"/>
      <c r="D236" s="6"/>
      <c r="E236" s="254"/>
      <c r="F236" s="254"/>
      <c r="G236" s="32"/>
      <c r="H236" s="32"/>
      <c r="J236" s="6"/>
    </row>
    <row r="237" spans="1:10" s="8" customFormat="1" x14ac:dyDescent="0.2">
      <c r="A237" s="6"/>
      <c r="B237" s="6"/>
      <c r="C237" s="6"/>
      <c r="D237" s="6"/>
      <c r="E237" s="254"/>
      <c r="F237" s="254"/>
      <c r="G237" s="32"/>
      <c r="H237" s="32"/>
      <c r="J237" s="6"/>
    </row>
    <row r="238" spans="1:10" s="8" customFormat="1" x14ac:dyDescent="0.2">
      <c r="A238" s="6"/>
      <c r="B238" s="6"/>
      <c r="C238" s="6"/>
      <c r="D238" s="6"/>
      <c r="E238" s="254"/>
      <c r="F238" s="254"/>
      <c r="G238" s="32"/>
      <c r="H238" s="32"/>
      <c r="J238" s="6"/>
    </row>
    <row r="239" spans="1:10" s="8" customFormat="1" x14ac:dyDescent="0.2">
      <c r="A239" s="6"/>
      <c r="B239" s="6"/>
      <c r="C239" s="6"/>
      <c r="D239" s="6"/>
      <c r="E239" s="254"/>
      <c r="F239" s="254"/>
      <c r="G239" s="32"/>
      <c r="H239" s="32"/>
      <c r="J239" s="6"/>
    </row>
    <row r="240" spans="1:10" s="8" customFormat="1" x14ac:dyDescent="0.2">
      <c r="A240" s="6"/>
      <c r="B240" s="6"/>
      <c r="C240" s="6"/>
      <c r="D240" s="6"/>
      <c r="E240" s="254"/>
      <c r="F240" s="254"/>
      <c r="G240" s="32"/>
      <c r="H240" s="32"/>
      <c r="J240" s="6"/>
    </row>
    <row r="241" spans="1:10" s="8" customFormat="1" x14ac:dyDescent="0.2">
      <c r="A241" s="6"/>
      <c r="B241" s="6"/>
      <c r="C241" s="6"/>
      <c r="D241" s="6"/>
      <c r="E241" s="254"/>
      <c r="F241" s="254"/>
      <c r="G241" s="32"/>
      <c r="H241" s="32"/>
      <c r="J241" s="6"/>
    </row>
    <row r="242" spans="1:10" s="8" customFormat="1" x14ac:dyDescent="0.2">
      <c r="A242" s="6"/>
      <c r="B242" s="6"/>
      <c r="C242" s="6"/>
      <c r="D242" s="6"/>
      <c r="E242" s="254"/>
      <c r="F242" s="254"/>
      <c r="G242" s="32"/>
      <c r="H242" s="32"/>
      <c r="J242" s="6"/>
    </row>
    <row r="243" spans="1:10" s="8" customFormat="1" x14ac:dyDescent="0.2">
      <c r="A243" s="6"/>
      <c r="B243" s="6"/>
      <c r="C243" s="6"/>
      <c r="D243" s="6"/>
      <c r="E243" s="254"/>
      <c r="F243" s="254"/>
      <c r="G243" s="32"/>
      <c r="H243" s="32"/>
      <c r="J243" s="6"/>
    </row>
    <row r="244" spans="1:10" s="8" customFormat="1" x14ac:dyDescent="0.2">
      <c r="A244" s="6"/>
      <c r="B244" s="6"/>
      <c r="C244" s="6"/>
      <c r="D244" s="6"/>
      <c r="E244" s="254"/>
      <c r="F244" s="254"/>
      <c r="G244" s="32"/>
      <c r="H244" s="32"/>
      <c r="J244" s="6"/>
    </row>
    <row r="245" spans="1:10" s="8" customFormat="1" x14ac:dyDescent="0.2">
      <c r="A245" s="6"/>
      <c r="B245" s="6"/>
      <c r="C245" s="6"/>
      <c r="D245" s="6"/>
      <c r="E245" s="254"/>
      <c r="F245" s="254"/>
      <c r="G245" s="32"/>
      <c r="H245" s="32"/>
      <c r="J245" s="6"/>
    </row>
    <row r="246" spans="1:10" s="8" customFormat="1" x14ac:dyDescent="0.2">
      <c r="A246" s="6"/>
      <c r="B246" s="6"/>
      <c r="C246" s="6"/>
      <c r="D246" s="6"/>
      <c r="E246" s="254"/>
      <c r="F246" s="254"/>
      <c r="G246" s="32"/>
      <c r="H246" s="32"/>
      <c r="J246" s="6"/>
    </row>
    <row r="247" spans="1:10" s="8" customFormat="1" x14ac:dyDescent="0.2">
      <c r="A247" s="6"/>
      <c r="B247" s="6"/>
      <c r="C247" s="6"/>
      <c r="D247" s="6"/>
      <c r="E247" s="254"/>
      <c r="F247" s="254"/>
      <c r="G247" s="32"/>
      <c r="H247" s="32"/>
      <c r="J247" s="6"/>
    </row>
    <row r="248" spans="1:10" s="8" customFormat="1" x14ac:dyDescent="0.2">
      <c r="A248" s="6"/>
      <c r="B248" s="6"/>
      <c r="C248" s="6"/>
      <c r="D248" s="6"/>
      <c r="E248" s="254"/>
      <c r="F248" s="254"/>
      <c r="G248" s="32"/>
      <c r="H248" s="32"/>
      <c r="J248" s="6"/>
    </row>
    <row r="249" spans="1:10" s="8" customFormat="1" x14ac:dyDescent="0.2">
      <c r="A249" s="6"/>
      <c r="B249" s="6"/>
      <c r="C249" s="6"/>
      <c r="D249" s="6"/>
      <c r="E249" s="254"/>
      <c r="F249" s="254"/>
      <c r="G249" s="32"/>
      <c r="H249" s="32"/>
      <c r="J249" s="6"/>
    </row>
    <row r="250" spans="1:10" s="8" customFormat="1" x14ac:dyDescent="0.2">
      <c r="A250" s="6"/>
      <c r="B250" s="6"/>
      <c r="C250" s="6"/>
      <c r="D250" s="6"/>
      <c r="E250" s="254"/>
      <c r="F250" s="254"/>
      <c r="G250" s="32"/>
      <c r="H250" s="32"/>
      <c r="J250" s="6"/>
    </row>
    <row r="251" spans="1:10" s="8" customFormat="1" x14ac:dyDescent="0.2">
      <c r="A251" s="6"/>
      <c r="B251" s="6"/>
      <c r="C251" s="6"/>
      <c r="D251" s="6"/>
      <c r="E251" s="254"/>
      <c r="F251" s="254"/>
      <c r="G251" s="32"/>
      <c r="H251" s="32"/>
      <c r="J251" s="6"/>
    </row>
    <row r="252" spans="1:10" s="8" customFormat="1" x14ac:dyDescent="0.2">
      <c r="A252" s="6"/>
      <c r="B252" s="6"/>
      <c r="C252" s="6"/>
      <c r="D252" s="6"/>
      <c r="E252" s="254"/>
      <c r="F252" s="254"/>
      <c r="G252" s="32"/>
      <c r="H252" s="32"/>
      <c r="J252" s="6"/>
    </row>
    <row r="253" spans="1:10" s="8" customFormat="1" x14ac:dyDescent="0.2">
      <c r="A253" s="6"/>
      <c r="B253" s="6"/>
      <c r="C253" s="6"/>
      <c r="D253" s="6"/>
      <c r="E253" s="254"/>
      <c r="F253" s="254"/>
      <c r="G253" s="32"/>
      <c r="H253" s="32"/>
      <c r="J253" s="6"/>
    </row>
    <row r="254" spans="1:10" s="8" customFormat="1" x14ac:dyDescent="0.2">
      <c r="A254" s="6"/>
      <c r="B254" s="6"/>
      <c r="C254" s="6"/>
      <c r="D254" s="6"/>
      <c r="E254" s="254"/>
      <c r="F254" s="254"/>
      <c r="G254" s="32"/>
      <c r="H254" s="32"/>
      <c r="J254" s="6"/>
    </row>
    <row r="255" spans="1:10" s="8" customFormat="1" x14ac:dyDescent="0.2">
      <c r="A255" s="6"/>
      <c r="B255" s="6"/>
      <c r="C255" s="6"/>
      <c r="D255" s="6"/>
      <c r="E255" s="254"/>
      <c r="F255" s="254"/>
      <c r="G255" s="32"/>
      <c r="H255" s="32"/>
      <c r="J255" s="6"/>
    </row>
    <row r="256" spans="1:10" s="8" customFormat="1" x14ac:dyDescent="0.2">
      <c r="A256" s="6"/>
      <c r="B256" s="6"/>
      <c r="C256" s="6"/>
      <c r="D256" s="6"/>
      <c r="E256" s="254"/>
      <c r="F256" s="254"/>
      <c r="G256" s="32"/>
      <c r="H256" s="32"/>
      <c r="J256" s="6"/>
    </row>
    <row r="257" spans="1:10" s="8" customFormat="1" x14ac:dyDescent="0.2">
      <c r="A257" s="6"/>
      <c r="B257" s="6"/>
      <c r="C257" s="6"/>
      <c r="D257" s="6"/>
      <c r="E257" s="254"/>
      <c r="F257" s="254"/>
      <c r="G257" s="32"/>
      <c r="H257" s="32"/>
      <c r="J257" s="6"/>
    </row>
    <row r="258" spans="1:10" s="8" customFormat="1" x14ac:dyDescent="0.2">
      <c r="A258" s="6"/>
      <c r="B258" s="6"/>
      <c r="C258" s="6"/>
      <c r="D258" s="6"/>
      <c r="E258" s="254"/>
      <c r="F258" s="254"/>
      <c r="G258" s="32"/>
      <c r="H258" s="32"/>
      <c r="J258" s="6"/>
    </row>
    <row r="259" spans="1:10" s="8" customFormat="1" x14ac:dyDescent="0.2">
      <c r="A259" s="6"/>
      <c r="B259" s="6"/>
      <c r="C259" s="6"/>
      <c r="D259" s="6"/>
      <c r="E259" s="254"/>
      <c r="F259" s="254"/>
      <c r="G259" s="32"/>
      <c r="H259" s="32"/>
      <c r="J259" s="6"/>
    </row>
    <row r="260" spans="1:10" s="8" customFormat="1" x14ac:dyDescent="0.2">
      <c r="A260" s="6"/>
      <c r="B260" s="6"/>
      <c r="C260" s="6"/>
      <c r="D260" s="6"/>
      <c r="E260" s="254"/>
      <c r="F260" s="254"/>
      <c r="G260" s="32"/>
      <c r="H260" s="32"/>
      <c r="J260" s="6"/>
    </row>
    <row r="261" spans="1:10" s="8" customFormat="1" x14ac:dyDescent="0.2">
      <c r="A261" s="6"/>
      <c r="B261" s="6"/>
      <c r="C261" s="6"/>
      <c r="D261" s="6"/>
      <c r="E261" s="254"/>
      <c r="F261" s="254"/>
      <c r="G261" s="32"/>
      <c r="H261" s="32"/>
      <c r="J261" s="6"/>
    </row>
    <row r="262" spans="1:10" s="8" customFormat="1" x14ac:dyDescent="0.2">
      <c r="A262" s="6"/>
      <c r="B262" s="6"/>
      <c r="C262" s="6"/>
      <c r="D262" s="6"/>
      <c r="E262" s="254"/>
      <c r="F262" s="254"/>
      <c r="G262" s="32"/>
      <c r="H262" s="32"/>
      <c r="J262" s="6"/>
    </row>
    <row r="263" spans="1:10" s="8" customFormat="1" x14ac:dyDescent="0.2">
      <c r="A263" s="6"/>
      <c r="B263" s="6"/>
      <c r="C263" s="6"/>
      <c r="D263" s="6"/>
      <c r="E263" s="254"/>
      <c r="F263" s="254"/>
      <c r="G263" s="32"/>
      <c r="H263" s="32"/>
      <c r="J263" s="6"/>
    </row>
    <row r="264" spans="1:10" s="8" customFormat="1" x14ac:dyDescent="0.2">
      <c r="A264" s="6"/>
      <c r="B264" s="6"/>
      <c r="C264" s="6"/>
      <c r="D264" s="6"/>
      <c r="E264" s="6"/>
      <c r="F264" s="6"/>
      <c r="G264" s="32"/>
      <c r="H264" s="32"/>
      <c r="J264" s="6"/>
    </row>
    <row r="265" spans="1:10" s="8" customFormat="1" x14ac:dyDescent="0.2">
      <c r="A265" s="6"/>
      <c r="B265" s="6"/>
      <c r="C265" s="6"/>
      <c r="D265" s="6"/>
      <c r="E265" s="6"/>
      <c r="F265" s="6"/>
      <c r="G265" s="32"/>
      <c r="H265" s="32"/>
      <c r="J265" s="6"/>
    </row>
    <row r="266" spans="1:10" s="8" customFormat="1" x14ac:dyDescent="0.2">
      <c r="A266" s="6"/>
      <c r="B266" s="6"/>
      <c r="C266" s="6"/>
      <c r="D266" s="6"/>
      <c r="E266" s="6"/>
      <c r="F266" s="6"/>
      <c r="G266" s="32"/>
      <c r="H266" s="32"/>
      <c r="J266" s="6"/>
    </row>
    <row r="267" spans="1:10" s="8" customFormat="1" x14ac:dyDescent="0.2">
      <c r="A267" s="6"/>
      <c r="B267" s="6"/>
      <c r="C267" s="6"/>
      <c r="D267" s="6"/>
      <c r="E267" s="6"/>
      <c r="F267" s="6"/>
      <c r="G267" s="32"/>
      <c r="H267" s="32"/>
      <c r="J267" s="6"/>
    </row>
    <row r="268" spans="1:10" s="8" customFormat="1" x14ac:dyDescent="0.2">
      <c r="A268" s="6"/>
      <c r="B268" s="6"/>
      <c r="C268" s="6"/>
      <c r="D268" s="6"/>
      <c r="E268" s="6"/>
      <c r="F268" s="6"/>
      <c r="G268" s="32"/>
      <c r="H268" s="32"/>
      <c r="J268" s="6"/>
    </row>
    <row r="269" spans="1:10" s="8" customFormat="1" x14ac:dyDescent="0.2">
      <c r="A269" s="6"/>
      <c r="B269" s="6"/>
      <c r="C269" s="6"/>
      <c r="D269" s="6"/>
      <c r="E269" s="6"/>
      <c r="F269" s="6"/>
      <c r="G269" s="32"/>
      <c r="H269" s="32"/>
      <c r="J269" s="6"/>
    </row>
    <row r="270" spans="1:10" s="8" customFormat="1" x14ac:dyDescent="0.2">
      <c r="A270" s="6"/>
      <c r="B270" s="6"/>
      <c r="C270" s="6"/>
      <c r="D270" s="6"/>
      <c r="E270" s="6"/>
      <c r="F270" s="6"/>
      <c r="G270" s="32"/>
      <c r="H270" s="32"/>
      <c r="J270" s="6"/>
    </row>
    <row r="271" spans="1:10" s="8" customFormat="1" x14ac:dyDescent="0.2">
      <c r="A271" s="6"/>
      <c r="B271" s="6"/>
      <c r="C271" s="6"/>
      <c r="D271" s="6"/>
      <c r="E271" s="6"/>
      <c r="F271" s="6"/>
      <c r="G271" s="32"/>
      <c r="H271" s="32"/>
      <c r="J271" s="6"/>
    </row>
    <row r="272" spans="1:10" s="8" customFormat="1" x14ac:dyDescent="0.2">
      <c r="A272" s="6"/>
      <c r="B272" s="6"/>
      <c r="C272" s="6"/>
      <c r="D272" s="6"/>
      <c r="E272" s="6"/>
      <c r="F272" s="6"/>
      <c r="G272" s="32"/>
      <c r="H272" s="32"/>
      <c r="J272" s="6"/>
    </row>
    <row r="273" spans="1:10" s="8" customFormat="1" x14ac:dyDescent="0.2">
      <c r="A273" s="6"/>
      <c r="B273" s="6"/>
      <c r="C273" s="6"/>
      <c r="D273" s="6"/>
      <c r="E273" s="6"/>
      <c r="F273" s="6"/>
      <c r="G273" s="32"/>
      <c r="H273" s="32"/>
      <c r="J273" s="6"/>
    </row>
    <row r="274" spans="1:10" s="8" customFormat="1" x14ac:dyDescent="0.2">
      <c r="A274" s="6"/>
      <c r="B274" s="6"/>
      <c r="C274" s="6"/>
      <c r="D274" s="6"/>
      <c r="E274" s="6"/>
      <c r="F274" s="6"/>
      <c r="G274" s="32"/>
      <c r="H274" s="32"/>
      <c r="J274" s="6"/>
    </row>
    <row r="275" spans="1:10" s="8" customFormat="1" x14ac:dyDescent="0.2">
      <c r="A275" s="6"/>
      <c r="B275" s="6"/>
      <c r="C275" s="6"/>
      <c r="D275" s="6"/>
      <c r="E275" s="6"/>
      <c r="F275" s="6"/>
      <c r="G275" s="32"/>
      <c r="H275" s="32"/>
      <c r="J275" s="6"/>
    </row>
    <row r="276" spans="1:10" s="8" customFormat="1" x14ac:dyDescent="0.2">
      <c r="A276" s="6"/>
      <c r="B276" s="6"/>
      <c r="C276" s="6"/>
      <c r="D276" s="6"/>
      <c r="E276" s="6"/>
      <c r="F276" s="6"/>
      <c r="G276" s="32"/>
      <c r="H276" s="32"/>
      <c r="J276" s="6"/>
    </row>
    <row r="277" spans="1:10" s="8" customFormat="1" x14ac:dyDescent="0.2">
      <c r="A277" s="6"/>
      <c r="B277" s="6"/>
      <c r="C277" s="6"/>
      <c r="D277" s="6"/>
      <c r="E277" s="6"/>
      <c r="F277" s="6"/>
      <c r="G277" s="32"/>
      <c r="H277" s="32"/>
      <c r="J277" s="6"/>
    </row>
    <row r="278" spans="1:10" s="8" customFormat="1" x14ac:dyDescent="0.2">
      <c r="A278" s="6"/>
      <c r="B278" s="6"/>
      <c r="C278" s="6"/>
      <c r="D278" s="6"/>
      <c r="E278" s="6"/>
      <c r="F278" s="6"/>
      <c r="G278" s="32"/>
      <c r="H278" s="32"/>
      <c r="J278" s="6"/>
    </row>
    <row r="279" spans="1:10" s="8" customFormat="1" x14ac:dyDescent="0.2">
      <c r="A279" s="6"/>
      <c r="B279" s="6"/>
      <c r="C279" s="6"/>
      <c r="D279" s="6"/>
      <c r="E279" s="6"/>
      <c r="F279" s="6"/>
      <c r="G279" s="32"/>
      <c r="H279" s="32"/>
      <c r="J279" s="6"/>
    </row>
    <row r="280" spans="1:10" s="8" customFormat="1" x14ac:dyDescent="0.2">
      <c r="A280" s="6"/>
      <c r="B280" s="6"/>
      <c r="C280" s="6"/>
      <c r="D280" s="6"/>
      <c r="E280" s="6"/>
      <c r="F280" s="6"/>
      <c r="G280" s="32"/>
      <c r="H280" s="32"/>
      <c r="J280" s="6"/>
    </row>
    <row r="281" spans="1:10" s="8" customFormat="1" x14ac:dyDescent="0.2">
      <c r="A281" s="6"/>
      <c r="B281" s="6"/>
      <c r="C281" s="6"/>
      <c r="D281" s="6"/>
      <c r="E281" s="6"/>
      <c r="F281" s="6"/>
      <c r="G281" s="32"/>
      <c r="H281" s="32"/>
      <c r="J281" s="6"/>
    </row>
    <row r="282" spans="1:10" s="8" customFormat="1" x14ac:dyDescent="0.2">
      <c r="A282" s="6"/>
      <c r="B282" s="6"/>
      <c r="C282" s="6"/>
      <c r="D282" s="6"/>
      <c r="E282" s="6"/>
      <c r="F282" s="6"/>
      <c r="G282" s="32"/>
      <c r="H282" s="32"/>
      <c r="J282" s="6"/>
    </row>
    <row r="283" spans="1:10" s="8" customFormat="1" x14ac:dyDescent="0.2">
      <c r="A283" s="6"/>
      <c r="B283" s="6"/>
      <c r="C283" s="6"/>
      <c r="D283" s="6"/>
      <c r="E283" s="6"/>
      <c r="F283" s="6"/>
      <c r="G283" s="32"/>
      <c r="H283" s="32"/>
      <c r="J283" s="6"/>
    </row>
    <row r="284" spans="1:10" s="8" customFormat="1" x14ac:dyDescent="0.2">
      <c r="A284" s="6"/>
      <c r="B284" s="6"/>
      <c r="C284" s="6"/>
      <c r="D284" s="6"/>
      <c r="E284" s="6"/>
      <c r="F284" s="6"/>
      <c r="G284" s="32"/>
      <c r="H284" s="32"/>
      <c r="J284" s="6"/>
    </row>
    <row r="285" spans="1:10" s="8" customFormat="1" x14ac:dyDescent="0.2">
      <c r="A285" s="6"/>
      <c r="B285" s="6"/>
      <c r="C285" s="6"/>
      <c r="D285" s="6"/>
      <c r="E285" s="6"/>
      <c r="F285" s="6"/>
      <c r="G285" s="32"/>
      <c r="H285" s="32"/>
      <c r="J285" s="6"/>
    </row>
    <row r="286" spans="1:10" s="8" customFormat="1" x14ac:dyDescent="0.2">
      <c r="A286" s="6"/>
      <c r="B286" s="6"/>
      <c r="C286" s="6"/>
      <c r="D286" s="6"/>
      <c r="E286" s="6"/>
      <c r="F286" s="6"/>
      <c r="G286" s="32"/>
      <c r="H286" s="32"/>
      <c r="J286" s="6"/>
    </row>
    <row r="287" spans="1:10" s="8" customFormat="1" x14ac:dyDescent="0.2">
      <c r="A287" s="6"/>
      <c r="B287" s="6"/>
      <c r="C287" s="6"/>
      <c r="D287" s="6"/>
      <c r="E287" s="6"/>
      <c r="F287" s="6"/>
      <c r="G287" s="32"/>
      <c r="H287" s="32"/>
      <c r="J287" s="6"/>
    </row>
    <row r="288" spans="1:10" s="8" customFormat="1" x14ac:dyDescent="0.2">
      <c r="A288" s="6"/>
      <c r="B288" s="6"/>
      <c r="C288" s="6"/>
      <c r="D288" s="6"/>
      <c r="E288" s="6"/>
      <c r="F288" s="6"/>
      <c r="G288" s="32"/>
      <c r="H288" s="32"/>
      <c r="J288" s="6"/>
    </row>
    <row r="289" spans="1:10" s="8" customFormat="1" x14ac:dyDescent="0.2">
      <c r="A289" s="6"/>
      <c r="B289" s="6"/>
      <c r="C289" s="6"/>
      <c r="D289" s="6"/>
      <c r="E289" s="6"/>
      <c r="F289" s="6"/>
      <c r="G289" s="32"/>
      <c r="H289" s="32"/>
      <c r="J289" s="6"/>
    </row>
    <row r="290" spans="1:10" s="8" customFormat="1" x14ac:dyDescent="0.2">
      <c r="A290" s="6"/>
      <c r="B290" s="6"/>
      <c r="C290" s="6"/>
      <c r="D290" s="6"/>
      <c r="E290" s="6"/>
      <c r="F290" s="6"/>
      <c r="G290" s="32"/>
      <c r="H290" s="32"/>
      <c r="J290" s="6"/>
    </row>
    <row r="291" spans="1:10" s="8" customFormat="1" x14ac:dyDescent="0.2">
      <c r="A291" s="6"/>
      <c r="B291" s="6"/>
      <c r="C291" s="6"/>
      <c r="D291" s="6"/>
      <c r="E291" s="6"/>
      <c r="F291" s="6"/>
      <c r="G291" s="32"/>
      <c r="H291" s="32"/>
      <c r="J291" s="6"/>
    </row>
    <row r="292" spans="1:10" s="8" customFormat="1" x14ac:dyDescent="0.2">
      <c r="A292" s="6"/>
      <c r="B292" s="6"/>
      <c r="C292" s="6"/>
      <c r="D292" s="6"/>
      <c r="E292" s="6"/>
      <c r="F292" s="6"/>
      <c r="G292" s="32"/>
      <c r="H292" s="32"/>
      <c r="J292" s="6"/>
    </row>
    <row r="293" spans="1:10" s="8" customFormat="1" x14ac:dyDescent="0.2">
      <c r="A293" s="6"/>
      <c r="B293" s="6"/>
      <c r="C293" s="6"/>
      <c r="D293" s="6"/>
      <c r="E293" s="6"/>
      <c r="F293" s="6"/>
      <c r="G293" s="32"/>
      <c r="H293" s="32"/>
      <c r="J293" s="6"/>
    </row>
    <row r="294" spans="1:10" s="8" customFormat="1" x14ac:dyDescent="0.2">
      <c r="A294" s="6"/>
      <c r="B294" s="6"/>
      <c r="C294" s="6"/>
      <c r="D294" s="6"/>
      <c r="E294" s="6"/>
      <c r="F294" s="6"/>
      <c r="G294" s="32"/>
      <c r="H294" s="32"/>
      <c r="J294" s="6"/>
    </row>
    <row r="295" spans="1:10" s="8" customFormat="1" x14ac:dyDescent="0.2">
      <c r="A295" s="6"/>
      <c r="B295" s="6"/>
      <c r="C295" s="6"/>
      <c r="D295" s="6"/>
      <c r="E295" s="6"/>
      <c r="F295" s="6"/>
      <c r="G295" s="32"/>
      <c r="H295" s="32"/>
      <c r="J295" s="6"/>
    </row>
    <row r="296" spans="1:10" s="8" customFormat="1" x14ac:dyDescent="0.2">
      <c r="A296" s="6"/>
      <c r="B296" s="6"/>
      <c r="C296" s="6"/>
      <c r="D296" s="6"/>
      <c r="E296" s="6"/>
      <c r="F296" s="6"/>
      <c r="G296" s="32"/>
      <c r="H296" s="32"/>
      <c r="J296" s="6"/>
    </row>
    <row r="297" spans="1:10" s="8" customFormat="1" x14ac:dyDescent="0.2">
      <c r="A297" s="6"/>
      <c r="B297" s="6"/>
      <c r="C297" s="6"/>
      <c r="D297" s="6"/>
      <c r="E297" s="6"/>
      <c r="F297" s="6"/>
      <c r="G297" s="32"/>
      <c r="H297" s="32"/>
      <c r="J297" s="6"/>
    </row>
    <row r="298" spans="1:10" s="8" customFormat="1" x14ac:dyDescent="0.2">
      <c r="A298" s="6"/>
      <c r="B298" s="6"/>
      <c r="C298" s="6"/>
      <c r="D298" s="6"/>
      <c r="E298" s="6"/>
      <c r="F298" s="6"/>
      <c r="G298" s="32"/>
      <c r="H298" s="32"/>
      <c r="J298" s="6"/>
    </row>
    <row r="299" spans="1:10" s="8" customFormat="1" x14ac:dyDescent="0.2">
      <c r="A299" s="6"/>
      <c r="B299" s="6"/>
      <c r="C299" s="6"/>
      <c r="D299" s="6"/>
      <c r="E299" s="6"/>
      <c r="F299" s="6"/>
      <c r="G299" s="32"/>
      <c r="H299" s="32"/>
      <c r="J299" s="6"/>
    </row>
    <row r="300" spans="1:10" s="8" customFormat="1" x14ac:dyDescent="0.2">
      <c r="A300" s="6"/>
      <c r="B300" s="6"/>
      <c r="C300" s="6"/>
      <c r="D300" s="6"/>
      <c r="E300" s="6"/>
      <c r="F300" s="6"/>
      <c r="G300" s="32"/>
      <c r="H300" s="32"/>
      <c r="J300" s="6"/>
    </row>
    <row r="301" spans="1:10" s="8" customFormat="1" x14ac:dyDescent="0.2">
      <c r="A301" s="6"/>
      <c r="B301" s="6"/>
      <c r="C301" s="6"/>
      <c r="D301" s="6"/>
      <c r="E301" s="6"/>
      <c r="F301" s="6"/>
      <c r="G301" s="32"/>
      <c r="H301" s="32"/>
      <c r="J301" s="6"/>
    </row>
    <row r="302" spans="1:10" s="8" customFormat="1" x14ac:dyDescent="0.2">
      <c r="A302" s="6"/>
      <c r="B302" s="6"/>
      <c r="C302" s="6"/>
      <c r="D302" s="6"/>
      <c r="E302" s="6"/>
      <c r="F302" s="6"/>
      <c r="G302" s="32"/>
      <c r="H302" s="32"/>
      <c r="J302" s="6"/>
    </row>
    <row r="303" spans="1:10" s="8" customFormat="1" x14ac:dyDescent="0.2">
      <c r="A303" s="6"/>
      <c r="B303" s="6"/>
      <c r="C303" s="6"/>
      <c r="D303" s="6"/>
      <c r="E303" s="6"/>
      <c r="F303" s="6"/>
      <c r="G303" s="32"/>
      <c r="H303" s="32"/>
      <c r="J303" s="6"/>
    </row>
    <row r="304" spans="1:10" s="8" customFormat="1" x14ac:dyDescent="0.2">
      <c r="A304" s="6"/>
      <c r="B304" s="6"/>
      <c r="C304" s="6"/>
      <c r="D304" s="6"/>
      <c r="E304" s="6"/>
      <c r="F304" s="6"/>
      <c r="G304" s="32"/>
      <c r="H304" s="32"/>
      <c r="J304" s="6"/>
    </row>
    <row r="305" spans="1:10" s="8" customFormat="1" x14ac:dyDescent="0.2">
      <c r="A305" s="6"/>
      <c r="B305" s="6"/>
      <c r="C305" s="6"/>
      <c r="D305" s="6"/>
      <c r="E305" s="6"/>
      <c r="F305" s="6"/>
      <c r="G305" s="32"/>
      <c r="H305" s="32"/>
      <c r="J305" s="6"/>
    </row>
    <row r="306" spans="1:10" s="8" customFormat="1" x14ac:dyDescent="0.2">
      <c r="A306" s="6"/>
      <c r="B306" s="6"/>
      <c r="C306" s="6"/>
      <c r="D306" s="6"/>
      <c r="E306" s="6"/>
      <c r="F306" s="6"/>
      <c r="G306" s="32"/>
      <c r="H306" s="32"/>
      <c r="J306" s="6"/>
    </row>
    <row r="307" spans="1:10" s="8" customFormat="1" x14ac:dyDescent="0.2">
      <c r="A307" s="6"/>
      <c r="B307" s="6"/>
      <c r="C307" s="6"/>
      <c r="D307" s="6"/>
      <c r="E307" s="6"/>
      <c r="F307" s="6"/>
      <c r="G307" s="32"/>
      <c r="H307" s="32"/>
      <c r="J307" s="6"/>
    </row>
    <row r="308" spans="1:10" s="8" customFormat="1" x14ac:dyDescent="0.2">
      <c r="A308" s="6"/>
      <c r="B308" s="6"/>
      <c r="C308" s="6"/>
      <c r="D308" s="6"/>
      <c r="E308" s="6"/>
      <c r="F308" s="6"/>
      <c r="G308" s="32"/>
      <c r="H308" s="32"/>
      <c r="J308" s="6"/>
    </row>
    <row r="309" spans="1:10" s="8" customFormat="1" x14ac:dyDescent="0.2">
      <c r="A309" s="6"/>
      <c r="B309" s="6"/>
      <c r="C309" s="6"/>
      <c r="D309" s="6"/>
      <c r="E309" s="6"/>
      <c r="F309" s="6"/>
      <c r="G309" s="32"/>
      <c r="H309" s="32"/>
      <c r="J309" s="6"/>
    </row>
    <row r="310" spans="1:10" s="8" customFormat="1" x14ac:dyDescent="0.2">
      <c r="A310" s="6"/>
      <c r="B310" s="6"/>
      <c r="C310" s="6"/>
      <c r="D310" s="6"/>
      <c r="E310" s="6"/>
      <c r="F310" s="6"/>
      <c r="G310" s="32"/>
      <c r="H310" s="32"/>
      <c r="J310" s="6"/>
    </row>
    <row r="311" spans="1:10" s="8" customFormat="1" x14ac:dyDescent="0.2">
      <c r="A311" s="6"/>
      <c r="B311" s="6"/>
      <c r="C311" s="6"/>
      <c r="D311" s="6"/>
      <c r="E311" s="6"/>
      <c r="F311" s="6"/>
      <c r="G311" s="32"/>
      <c r="H311" s="32"/>
      <c r="J311" s="6"/>
    </row>
    <row r="312" spans="1:10" s="8" customFormat="1" x14ac:dyDescent="0.2">
      <c r="A312" s="6"/>
      <c r="B312" s="6"/>
      <c r="C312" s="6"/>
      <c r="D312" s="6"/>
      <c r="E312" s="6"/>
      <c r="F312" s="6"/>
      <c r="G312" s="32"/>
      <c r="H312" s="32"/>
      <c r="J312" s="6"/>
    </row>
    <row r="313" spans="1:10" s="8" customFormat="1" x14ac:dyDescent="0.2">
      <c r="A313" s="6"/>
      <c r="B313" s="6"/>
      <c r="C313" s="6"/>
      <c r="D313" s="6"/>
      <c r="E313" s="6"/>
      <c r="F313" s="6"/>
      <c r="G313" s="32"/>
      <c r="H313" s="32"/>
      <c r="J313" s="6"/>
    </row>
    <row r="314" spans="1:10" s="8" customFormat="1" x14ac:dyDescent="0.2">
      <c r="A314" s="6"/>
      <c r="B314" s="6"/>
      <c r="C314" s="6"/>
      <c r="D314" s="6"/>
      <c r="E314" s="6"/>
      <c r="F314" s="6"/>
      <c r="G314" s="272"/>
      <c r="H314" s="272"/>
      <c r="J314" s="6"/>
    </row>
    <row r="315" spans="1:10" s="8" customFormat="1" x14ac:dyDescent="0.2">
      <c r="A315" s="6"/>
      <c r="B315" s="6"/>
      <c r="C315" s="6"/>
      <c r="D315" s="6"/>
      <c r="E315" s="6"/>
      <c r="F315" s="6"/>
      <c r="G315" s="272"/>
      <c r="H315" s="272"/>
      <c r="J315" s="6"/>
    </row>
    <row r="316" spans="1:10" s="8" customFormat="1" x14ac:dyDescent="0.2">
      <c r="A316" s="6"/>
      <c r="B316" s="6"/>
      <c r="C316" s="6"/>
      <c r="D316" s="6"/>
      <c r="E316" s="6"/>
      <c r="F316" s="6"/>
      <c r="G316" s="272"/>
      <c r="H316" s="272"/>
      <c r="J316" s="6"/>
    </row>
    <row r="317" spans="1:10" s="8" customFormat="1" x14ac:dyDescent="0.2">
      <c r="A317" s="6"/>
      <c r="B317" s="6"/>
      <c r="C317" s="6"/>
      <c r="D317" s="6"/>
      <c r="E317" s="6"/>
      <c r="F317" s="6"/>
      <c r="G317" s="272"/>
      <c r="H317" s="272"/>
      <c r="J317" s="6"/>
    </row>
    <row r="318" spans="1:10" s="8" customFormat="1" x14ac:dyDescent="0.2">
      <c r="A318" s="6"/>
      <c r="B318" s="6"/>
      <c r="C318" s="6"/>
      <c r="D318" s="6"/>
      <c r="E318" s="6"/>
      <c r="F318" s="6"/>
      <c r="G318" s="272"/>
      <c r="H318" s="272"/>
      <c r="J318" s="6"/>
    </row>
    <row r="319" spans="1:10" s="8" customFormat="1" x14ac:dyDescent="0.2">
      <c r="A319" s="6"/>
      <c r="B319" s="6"/>
      <c r="C319" s="6"/>
      <c r="D319" s="6"/>
      <c r="E319" s="6"/>
      <c r="F319" s="6"/>
      <c r="G319" s="272"/>
      <c r="H319" s="272"/>
      <c r="J319" s="6"/>
    </row>
    <row r="320" spans="1:10" s="8" customFormat="1" x14ac:dyDescent="0.2">
      <c r="A320" s="6"/>
      <c r="B320" s="6"/>
      <c r="C320" s="6"/>
      <c r="D320" s="6"/>
      <c r="E320" s="6"/>
      <c r="F320" s="6"/>
      <c r="G320" s="272"/>
      <c r="H320" s="272"/>
      <c r="J320" s="6"/>
    </row>
    <row r="321" spans="1:10" s="8" customFormat="1" x14ac:dyDescent="0.2">
      <c r="A321" s="6"/>
      <c r="B321" s="6"/>
      <c r="C321" s="6"/>
      <c r="D321" s="6"/>
      <c r="E321" s="6"/>
      <c r="F321" s="6"/>
      <c r="G321" s="272"/>
      <c r="H321" s="272"/>
      <c r="J321" s="6"/>
    </row>
    <row r="322" spans="1:10" s="8" customFormat="1" x14ac:dyDescent="0.2">
      <c r="A322" s="6"/>
      <c r="B322" s="6"/>
      <c r="C322" s="6"/>
      <c r="D322" s="6"/>
      <c r="E322" s="6"/>
      <c r="F322" s="6"/>
      <c r="G322" s="272"/>
      <c r="H322" s="272"/>
      <c r="J322" s="6"/>
    </row>
    <row r="323" spans="1:10" s="8" customFormat="1" x14ac:dyDescent="0.2">
      <c r="A323" s="6"/>
      <c r="B323" s="6"/>
      <c r="C323" s="6"/>
      <c r="D323" s="6"/>
      <c r="E323" s="6"/>
      <c r="F323" s="6"/>
      <c r="G323" s="272"/>
      <c r="H323" s="272"/>
      <c r="J323" s="6"/>
    </row>
    <row r="324" spans="1:10" s="8" customFormat="1" x14ac:dyDescent="0.2">
      <c r="A324" s="6"/>
      <c r="B324" s="6"/>
      <c r="C324" s="6"/>
      <c r="D324" s="6"/>
      <c r="E324" s="6"/>
      <c r="F324" s="6"/>
      <c r="G324" s="272"/>
      <c r="H324" s="272"/>
      <c r="J324" s="6"/>
    </row>
    <row r="325" spans="1:10" s="8" customFormat="1" x14ac:dyDescent="0.2">
      <c r="A325" s="6"/>
      <c r="B325" s="6"/>
      <c r="C325" s="6"/>
      <c r="D325" s="6"/>
      <c r="E325" s="6"/>
      <c r="F325" s="6"/>
      <c r="G325" s="272"/>
      <c r="H325" s="272"/>
      <c r="J325" s="6"/>
    </row>
    <row r="326" spans="1:10" s="8" customFormat="1" x14ac:dyDescent="0.2">
      <c r="A326" s="6"/>
      <c r="B326" s="6"/>
      <c r="C326" s="6"/>
      <c r="D326" s="6"/>
      <c r="E326" s="6"/>
      <c r="F326" s="6"/>
      <c r="G326" s="272"/>
      <c r="H326" s="272"/>
      <c r="J326" s="6"/>
    </row>
    <row r="327" spans="1:10" s="8" customFormat="1" x14ac:dyDescent="0.2">
      <c r="A327" s="6"/>
      <c r="B327" s="6"/>
      <c r="C327" s="6"/>
      <c r="D327" s="6"/>
      <c r="E327" s="6"/>
      <c r="F327" s="6"/>
      <c r="G327" s="272"/>
      <c r="H327" s="272"/>
      <c r="J327" s="6"/>
    </row>
    <row r="328" spans="1:10" s="8" customFormat="1" x14ac:dyDescent="0.2">
      <c r="A328" s="6"/>
      <c r="B328" s="6"/>
      <c r="C328" s="6"/>
      <c r="D328" s="6"/>
      <c r="E328" s="6"/>
      <c r="F328" s="6"/>
      <c r="G328" s="272"/>
      <c r="H328" s="272"/>
      <c r="J328" s="6"/>
    </row>
    <row r="329" spans="1:10" s="8" customFormat="1" x14ac:dyDescent="0.2">
      <c r="A329" s="6"/>
      <c r="B329" s="6"/>
      <c r="C329" s="6"/>
      <c r="D329" s="6"/>
      <c r="E329" s="6"/>
      <c r="F329" s="6"/>
      <c r="G329" s="272"/>
      <c r="H329" s="272"/>
      <c r="J329" s="6"/>
    </row>
    <row r="330" spans="1:10" s="8" customFormat="1" x14ac:dyDescent="0.2">
      <c r="A330" s="6"/>
      <c r="B330" s="6"/>
      <c r="C330" s="6"/>
      <c r="D330" s="6"/>
      <c r="E330" s="6"/>
      <c r="F330" s="6"/>
      <c r="G330" s="272"/>
      <c r="H330" s="272"/>
      <c r="J330" s="6"/>
    </row>
    <row r="331" spans="1:10" s="8" customFormat="1" x14ac:dyDescent="0.2">
      <c r="A331" s="6"/>
      <c r="B331" s="6"/>
      <c r="C331" s="6"/>
      <c r="D331" s="6"/>
      <c r="E331" s="6"/>
      <c r="F331" s="6"/>
      <c r="G331" s="272"/>
      <c r="H331" s="272"/>
      <c r="J331" s="6"/>
    </row>
    <row r="332" spans="1:10" s="8" customFormat="1" x14ac:dyDescent="0.2">
      <c r="A332" s="6"/>
      <c r="B332" s="6"/>
      <c r="C332" s="6"/>
      <c r="D332" s="6"/>
      <c r="E332" s="6"/>
      <c r="F332" s="6"/>
      <c r="G332" s="272"/>
      <c r="H332" s="272"/>
      <c r="J332" s="6"/>
    </row>
    <row r="333" spans="1:10" s="8" customFormat="1" x14ac:dyDescent="0.2">
      <c r="A333" s="6"/>
      <c r="B333" s="6"/>
      <c r="C333" s="6"/>
      <c r="D333" s="6"/>
      <c r="E333" s="6"/>
      <c r="F333" s="6"/>
      <c r="G333" s="272"/>
      <c r="H333" s="272"/>
      <c r="J333" s="6"/>
    </row>
    <row r="334" spans="1:10" s="8" customFormat="1" x14ac:dyDescent="0.2">
      <c r="A334" s="6"/>
      <c r="B334" s="6"/>
      <c r="C334" s="6"/>
      <c r="D334" s="6"/>
      <c r="E334" s="6"/>
      <c r="F334" s="6"/>
      <c r="G334" s="272"/>
      <c r="H334" s="272"/>
      <c r="J334" s="6"/>
    </row>
    <row r="335" spans="1:10" s="8" customFormat="1" x14ac:dyDescent="0.2">
      <c r="A335" s="6"/>
      <c r="B335" s="6"/>
      <c r="C335" s="6"/>
      <c r="D335" s="6"/>
      <c r="E335" s="6"/>
      <c r="F335" s="6"/>
      <c r="G335" s="272"/>
      <c r="H335" s="272"/>
      <c r="J335" s="6"/>
    </row>
    <row r="336" spans="1:10" s="8" customFormat="1" x14ac:dyDescent="0.2">
      <c r="A336" s="6"/>
      <c r="B336" s="6"/>
      <c r="C336" s="6"/>
      <c r="D336" s="6"/>
      <c r="E336" s="6"/>
      <c r="F336" s="6"/>
      <c r="G336" s="272"/>
      <c r="H336" s="272"/>
      <c r="J336" s="6"/>
    </row>
    <row r="337" spans="1:10" s="8" customFormat="1" x14ac:dyDescent="0.2">
      <c r="A337" s="6"/>
      <c r="B337" s="6"/>
      <c r="C337" s="6"/>
      <c r="D337" s="6"/>
      <c r="E337" s="6"/>
      <c r="F337" s="6"/>
      <c r="G337" s="272"/>
      <c r="H337" s="272"/>
      <c r="J337" s="6"/>
    </row>
    <row r="338" spans="1:10" s="8" customFormat="1" x14ac:dyDescent="0.2">
      <c r="A338" s="6"/>
      <c r="B338" s="6"/>
      <c r="C338" s="6"/>
      <c r="D338" s="6"/>
      <c r="E338" s="6"/>
      <c r="F338" s="6"/>
      <c r="G338" s="272"/>
      <c r="H338" s="272"/>
      <c r="J338" s="6"/>
    </row>
    <row r="339" spans="1:10" s="8" customFormat="1" x14ac:dyDescent="0.2">
      <c r="A339" s="6"/>
      <c r="B339" s="6"/>
      <c r="C339" s="6"/>
      <c r="D339" s="6"/>
      <c r="E339" s="6"/>
      <c r="F339" s="6"/>
      <c r="G339" s="272"/>
      <c r="H339" s="272"/>
      <c r="J339" s="6"/>
    </row>
    <row r="340" spans="1:10" s="8" customFormat="1" x14ac:dyDescent="0.2">
      <c r="A340" s="6"/>
      <c r="B340" s="6"/>
      <c r="C340" s="6"/>
      <c r="D340" s="6"/>
      <c r="E340" s="6"/>
      <c r="F340" s="6"/>
      <c r="G340" s="272"/>
      <c r="H340" s="272"/>
      <c r="J340" s="6"/>
    </row>
    <row r="341" spans="1:10" s="8" customFormat="1" x14ac:dyDescent="0.2">
      <c r="A341" s="6"/>
      <c r="B341" s="6"/>
      <c r="C341" s="6"/>
      <c r="D341" s="6"/>
      <c r="E341" s="6"/>
      <c r="F341" s="6"/>
      <c r="G341" s="272"/>
      <c r="H341" s="272"/>
      <c r="J341" s="6"/>
    </row>
    <row r="342" spans="1:10" s="8" customFormat="1" x14ac:dyDescent="0.2">
      <c r="A342" s="6"/>
      <c r="B342" s="6"/>
      <c r="C342" s="6"/>
      <c r="D342" s="6"/>
      <c r="E342" s="6"/>
      <c r="F342" s="6"/>
      <c r="G342" s="272"/>
      <c r="H342" s="272"/>
      <c r="J342" s="6"/>
    </row>
    <row r="343" spans="1:10" s="8" customFormat="1" x14ac:dyDescent="0.2">
      <c r="A343" s="6"/>
      <c r="B343" s="6"/>
      <c r="C343" s="6"/>
      <c r="D343" s="6"/>
      <c r="E343" s="6"/>
      <c r="F343" s="6"/>
      <c r="G343" s="272"/>
      <c r="H343" s="272"/>
      <c r="J343" s="6"/>
    </row>
    <row r="344" spans="1:10" s="8" customFormat="1" x14ac:dyDescent="0.2">
      <c r="A344" s="6"/>
      <c r="B344" s="6"/>
      <c r="C344" s="6"/>
      <c r="D344" s="6"/>
      <c r="E344" s="6"/>
      <c r="F344" s="6"/>
      <c r="G344" s="272"/>
      <c r="H344" s="272"/>
      <c r="J344" s="6"/>
    </row>
    <row r="345" spans="1:10" s="8" customFormat="1" x14ac:dyDescent="0.2">
      <c r="A345" s="6"/>
      <c r="B345" s="6"/>
      <c r="C345" s="6"/>
      <c r="D345" s="6"/>
      <c r="E345" s="6"/>
      <c r="F345" s="6"/>
      <c r="G345" s="272"/>
      <c r="H345" s="272"/>
      <c r="J345" s="6"/>
    </row>
    <row r="346" spans="1:10" s="8" customFormat="1" x14ac:dyDescent="0.2">
      <c r="A346" s="6"/>
      <c r="B346" s="6"/>
      <c r="C346" s="6"/>
      <c r="D346" s="6"/>
      <c r="E346" s="6"/>
      <c r="F346" s="6"/>
      <c r="G346" s="272"/>
      <c r="H346" s="272"/>
      <c r="J346" s="6"/>
    </row>
    <row r="347" spans="1:10" s="8" customFormat="1" x14ac:dyDescent="0.2">
      <c r="A347" s="6"/>
      <c r="B347" s="6"/>
      <c r="C347" s="6"/>
      <c r="D347" s="6"/>
      <c r="E347" s="6"/>
      <c r="F347" s="6"/>
      <c r="G347" s="272"/>
      <c r="H347" s="272"/>
      <c r="J347" s="6"/>
    </row>
    <row r="348" spans="1:10" s="8" customFormat="1" x14ac:dyDescent="0.2">
      <c r="A348" s="6"/>
      <c r="B348" s="6"/>
      <c r="C348" s="6"/>
      <c r="D348" s="6"/>
      <c r="E348" s="6"/>
      <c r="F348" s="6"/>
      <c r="G348" s="272"/>
      <c r="H348" s="272"/>
      <c r="J348" s="6"/>
    </row>
    <row r="349" spans="1:10" s="8" customFormat="1" x14ac:dyDescent="0.2">
      <c r="A349" s="6"/>
      <c r="B349" s="6"/>
      <c r="C349" s="6"/>
      <c r="D349" s="6"/>
      <c r="E349" s="6"/>
      <c r="F349" s="6"/>
      <c r="G349" s="272"/>
      <c r="H349" s="272"/>
      <c r="J349" s="6"/>
    </row>
    <row r="350" spans="1:10" s="8" customFormat="1" x14ac:dyDescent="0.2">
      <c r="A350" s="6"/>
      <c r="B350" s="6"/>
      <c r="C350" s="6"/>
      <c r="D350" s="6"/>
      <c r="E350" s="6"/>
      <c r="F350" s="6"/>
      <c r="G350" s="272"/>
      <c r="H350" s="272"/>
      <c r="J350" s="6"/>
    </row>
    <row r="351" spans="1:10" s="8" customFormat="1" x14ac:dyDescent="0.2">
      <c r="A351" s="6"/>
      <c r="B351" s="6"/>
      <c r="C351" s="6"/>
      <c r="D351" s="6"/>
      <c r="E351" s="6"/>
      <c r="F351" s="6"/>
      <c r="G351" s="272"/>
      <c r="H351" s="272"/>
      <c r="J351" s="6"/>
    </row>
    <row r="352" spans="1:10" s="8" customFormat="1" x14ac:dyDescent="0.2">
      <c r="A352" s="6"/>
      <c r="B352" s="6"/>
      <c r="C352" s="6"/>
      <c r="D352" s="6"/>
      <c r="E352" s="6"/>
      <c r="F352" s="6"/>
      <c r="G352" s="272"/>
      <c r="H352" s="272"/>
      <c r="J352" s="6"/>
    </row>
    <row r="353" spans="1:10" s="8" customFormat="1" x14ac:dyDescent="0.2">
      <c r="A353" s="6"/>
      <c r="B353" s="6"/>
      <c r="C353" s="6"/>
      <c r="D353" s="6"/>
      <c r="E353" s="6"/>
      <c r="F353" s="6"/>
      <c r="G353" s="272"/>
      <c r="H353" s="272"/>
      <c r="J353" s="6"/>
    </row>
    <row r="354" spans="1:10" s="8" customFormat="1" x14ac:dyDescent="0.2">
      <c r="A354" s="6"/>
      <c r="B354" s="6"/>
      <c r="C354" s="6"/>
      <c r="D354" s="6"/>
      <c r="E354" s="6"/>
      <c r="F354" s="6"/>
      <c r="G354" s="272"/>
      <c r="H354" s="272"/>
      <c r="J354" s="6"/>
    </row>
    <row r="355" spans="1:10" s="8" customFormat="1" x14ac:dyDescent="0.2">
      <c r="A355" s="6"/>
      <c r="B355" s="6"/>
      <c r="C355" s="6"/>
      <c r="D355" s="6"/>
      <c r="E355" s="6"/>
      <c r="F355" s="6"/>
      <c r="G355" s="272"/>
      <c r="H355" s="272"/>
      <c r="J355" s="6"/>
    </row>
    <row r="356" spans="1:10" s="8" customFormat="1" x14ac:dyDescent="0.2">
      <c r="A356" s="6"/>
      <c r="B356" s="6"/>
      <c r="C356" s="6"/>
      <c r="D356" s="6"/>
      <c r="E356" s="6"/>
      <c r="F356" s="6"/>
      <c r="G356" s="272"/>
      <c r="H356" s="272"/>
      <c r="J356" s="6"/>
    </row>
    <row r="357" spans="1:10" s="8" customFormat="1" x14ac:dyDescent="0.2">
      <c r="A357" s="6"/>
      <c r="B357" s="6"/>
      <c r="C357" s="6"/>
      <c r="D357" s="6"/>
      <c r="E357" s="6"/>
      <c r="F357" s="6"/>
      <c r="G357" s="272"/>
      <c r="H357" s="272"/>
      <c r="J357" s="6"/>
    </row>
    <row r="358" spans="1:10" s="8" customFormat="1" x14ac:dyDescent="0.2">
      <c r="A358" s="6"/>
      <c r="B358" s="6"/>
      <c r="C358" s="6"/>
      <c r="D358" s="6"/>
      <c r="E358" s="6"/>
      <c r="F358" s="6"/>
      <c r="G358" s="272"/>
      <c r="H358" s="272"/>
      <c r="J358" s="6"/>
    </row>
    <row r="359" spans="1:10" s="8" customFormat="1" x14ac:dyDescent="0.2">
      <c r="A359" s="6"/>
      <c r="B359" s="6"/>
      <c r="C359" s="6"/>
      <c r="D359" s="6"/>
      <c r="E359" s="6"/>
      <c r="F359" s="6"/>
      <c r="G359" s="272"/>
      <c r="H359" s="272"/>
      <c r="J359" s="6"/>
    </row>
    <row r="360" spans="1:10" s="8" customFormat="1" x14ac:dyDescent="0.2">
      <c r="A360" s="6"/>
      <c r="B360" s="6"/>
      <c r="C360" s="6"/>
      <c r="D360" s="6"/>
      <c r="E360" s="6"/>
      <c r="F360" s="6"/>
      <c r="G360" s="272"/>
      <c r="H360" s="272"/>
      <c r="J360" s="6"/>
    </row>
    <row r="361" spans="1:10" s="8" customFormat="1" x14ac:dyDescent="0.2">
      <c r="A361" s="6"/>
      <c r="B361" s="6"/>
      <c r="C361" s="6"/>
      <c r="D361" s="6"/>
      <c r="E361" s="6"/>
      <c r="F361" s="6"/>
      <c r="G361" s="272"/>
      <c r="H361" s="272"/>
      <c r="J361" s="6"/>
    </row>
    <row r="362" spans="1:10" s="8" customFormat="1" x14ac:dyDescent="0.2">
      <c r="A362" s="6"/>
      <c r="B362" s="6"/>
      <c r="C362" s="6"/>
      <c r="D362" s="6"/>
      <c r="E362" s="6"/>
      <c r="F362" s="6"/>
      <c r="G362" s="272"/>
      <c r="H362" s="272"/>
      <c r="J362" s="6"/>
    </row>
    <row r="363" spans="1:10" s="8" customFormat="1" x14ac:dyDescent="0.2">
      <c r="A363" s="6"/>
      <c r="B363" s="6"/>
      <c r="C363" s="6"/>
      <c r="D363" s="6"/>
      <c r="E363" s="6"/>
      <c r="F363" s="6"/>
      <c r="G363" s="272"/>
      <c r="H363" s="272"/>
      <c r="J363" s="6"/>
    </row>
    <row r="364" spans="1:10" s="8" customFormat="1" x14ac:dyDescent="0.2">
      <c r="A364" s="6"/>
      <c r="B364" s="6"/>
      <c r="C364" s="6"/>
      <c r="D364" s="6"/>
      <c r="E364" s="6"/>
      <c r="F364" s="6"/>
      <c r="G364" s="272"/>
      <c r="H364" s="272"/>
      <c r="J364" s="6"/>
    </row>
  </sheetData>
  <mergeCells count="339">
    <mergeCell ref="G350:H350"/>
    <mergeCell ref="G351:H351"/>
    <mergeCell ref="G352:H352"/>
    <mergeCell ref="G353:H353"/>
    <mergeCell ref="G354:H354"/>
    <mergeCell ref="G355:H355"/>
    <mergeCell ref="G344:H344"/>
    <mergeCell ref="G345:H345"/>
    <mergeCell ref="G346:H346"/>
    <mergeCell ref="G347:H347"/>
    <mergeCell ref="G348:H348"/>
    <mergeCell ref="G349:H349"/>
    <mergeCell ref="G362:H362"/>
    <mergeCell ref="G363:H363"/>
    <mergeCell ref="G364:H364"/>
    <mergeCell ref="G356:H356"/>
    <mergeCell ref="G357:H357"/>
    <mergeCell ref="G358:H358"/>
    <mergeCell ref="G359:H359"/>
    <mergeCell ref="G360:H360"/>
    <mergeCell ref="G361:H361"/>
    <mergeCell ref="G339:H339"/>
    <mergeCell ref="G340:H340"/>
    <mergeCell ref="G341:H341"/>
    <mergeCell ref="G342:H342"/>
    <mergeCell ref="G343:H343"/>
    <mergeCell ref="G332:H332"/>
    <mergeCell ref="G333:H333"/>
    <mergeCell ref="G334:H334"/>
    <mergeCell ref="G335:H335"/>
    <mergeCell ref="G336:H336"/>
    <mergeCell ref="G337:H337"/>
    <mergeCell ref="G338:H338"/>
    <mergeCell ref="G326:H326"/>
    <mergeCell ref="G327:H327"/>
    <mergeCell ref="G328:H328"/>
    <mergeCell ref="G329:H329"/>
    <mergeCell ref="G330:H330"/>
    <mergeCell ref="G331:H331"/>
    <mergeCell ref="G320:H320"/>
    <mergeCell ref="G321:H321"/>
    <mergeCell ref="G322:H322"/>
    <mergeCell ref="G323:H323"/>
    <mergeCell ref="G324:H324"/>
    <mergeCell ref="G325:H325"/>
    <mergeCell ref="G314:H314"/>
    <mergeCell ref="G315:H315"/>
    <mergeCell ref="G316:H316"/>
    <mergeCell ref="G317:H317"/>
    <mergeCell ref="G318:H318"/>
    <mergeCell ref="G319:H319"/>
    <mergeCell ref="E258:F258"/>
    <mergeCell ref="E259:F259"/>
    <mergeCell ref="E260:F260"/>
    <mergeCell ref="E261:F261"/>
    <mergeCell ref="E262:F262"/>
    <mergeCell ref="E263:F263"/>
    <mergeCell ref="E252:F252"/>
    <mergeCell ref="E253:F253"/>
    <mergeCell ref="E254:F254"/>
    <mergeCell ref="E255:F255"/>
    <mergeCell ref="E256:F256"/>
    <mergeCell ref="E257:F257"/>
    <mergeCell ref="E246:F246"/>
    <mergeCell ref="E247:F247"/>
    <mergeCell ref="E248:F248"/>
    <mergeCell ref="E249:F249"/>
    <mergeCell ref="E250:F250"/>
    <mergeCell ref="E251:F251"/>
    <mergeCell ref="E240:F240"/>
    <mergeCell ref="E241:F241"/>
    <mergeCell ref="E242:F242"/>
    <mergeCell ref="E243:F243"/>
    <mergeCell ref="E244:F244"/>
    <mergeCell ref="E245:F245"/>
    <mergeCell ref="E234:F234"/>
    <mergeCell ref="E235:F235"/>
    <mergeCell ref="E236:F236"/>
    <mergeCell ref="E237:F237"/>
    <mergeCell ref="E238:F238"/>
    <mergeCell ref="E239:F239"/>
    <mergeCell ref="E228:F228"/>
    <mergeCell ref="E229:F229"/>
    <mergeCell ref="E230:F230"/>
    <mergeCell ref="E231:F231"/>
    <mergeCell ref="E232:F232"/>
    <mergeCell ref="E233:F233"/>
    <mergeCell ref="E222:F222"/>
    <mergeCell ref="E223:F223"/>
    <mergeCell ref="E224:F224"/>
    <mergeCell ref="E225:F225"/>
    <mergeCell ref="E226:F226"/>
    <mergeCell ref="E227:F227"/>
    <mergeCell ref="E216:F216"/>
    <mergeCell ref="E217:F217"/>
    <mergeCell ref="E218:F218"/>
    <mergeCell ref="E219:F219"/>
    <mergeCell ref="E220:F220"/>
    <mergeCell ref="E221:F221"/>
    <mergeCell ref="E210:F210"/>
    <mergeCell ref="E211:F211"/>
    <mergeCell ref="E212:F212"/>
    <mergeCell ref="E213:F213"/>
    <mergeCell ref="E214:F214"/>
    <mergeCell ref="E215:F215"/>
    <mergeCell ref="E204:F204"/>
    <mergeCell ref="E205:F205"/>
    <mergeCell ref="E206:F206"/>
    <mergeCell ref="E207:F207"/>
    <mergeCell ref="E208:F208"/>
    <mergeCell ref="E209:F209"/>
    <mergeCell ref="E198:F198"/>
    <mergeCell ref="E199:F199"/>
    <mergeCell ref="E200:F200"/>
    <mergeCell ref="E201:F201"/>
    <mergeCell ref="E202:F202"/>
    <mergeCell ref="E203:F203"/>
    <mergeCell ref="E192:F192"/>
    <mergeCell ref="E193:F193"/>
    <mergeCell ref="E194:F194"/>
    <mergeCell ref="E195:F195"/>
    <mergeCell ref="E196:F196"/>
    <mergeCell ref="E197:F197"/>
    <mergeCell ref="E186:F186"/>
    <mergeCell ref="E187:F187"/>
    <mergeCell ref="E188:F188"/>
    <mergeCell ref="E189:F189"/>
    <mergeCell ref="E190:F190"/>
    <mergeCell ref="E191:F191"/>
    <mergeCell ref="E180:F180"/>
    <mergeCell ref="E181:F181"/>
    <mergeCell ref="E182:F182"/>
    <mergeCell ref="E183:F183"/>
    <mergeCell ref="E184:F184"/>
    <mergeCell ref="E185:F185"/>
    <mergeCell ref="E174:F174"/>
    <mergeCell ref="E175:F175"/>
    <mergeCell ref="E176:F176"/>
    <mergeCell ref="E177:F177"/>
    <mergeCell ref="E178:F178"/>
    <mergeCell ref="E179:F179"/>
    <mergeCell ref="E168:F168"/>
    <mergeCell ref="E169:F169"/>
    <mergeCell ref="E170:F170"/>
    <mergeCell ref="E171:F171"/>
    <mergeCell ref="E172:F172"/>
    <mergeCell ref="E173:F173"/>
    <mergeCell ref="E162:F162"/>
    <mergeCell ref="E163:F163"/>
    <mergeCell ref="E164:F164"/>
    <mergeCell ref="E165:F165"/>
    <mergeCell ref="E166:F166"/>
    <mergeCell ref="E167:F167"/>
    <mergeCell ref="E156:F156"/>
    <mergeCell ref="E157:F157"/>
    <mergeCell ref="E158:F158"/>
    <mergeCell ref="E159:F159"/>
    <mergeCell ref="E160:F160"/>
    <mergeCell ref="E161:F161"/>
    <mergeCell ref="E150:F150"/>
    <mergeCell ref="E151:F151"/>
    <mergeCell ref="E152:F152"/>
    <mergeCell ref="E153:F153"/>
    <mergeCell ref="E154:F154"/>
    <mergeCell ref="E155:F155"/>
    <mergeCell ref="E144:F144"/>
    <mergeCell ref="E145:F145"/>
    <mergeCell ref="E146:F146"/>
    <mergeCell ref="E147:F147"/>
    <mergeCell ref="E148:F148"/>
    <mergeCell ref="E149:F149"/>
    <mergeCell ref="E138:F138"/>
    <mergeCell ref="E139:F139"/>
    <mergeCell ref="E140:F140"/>
    <mergeCell ref="E141:F141"/>
    <mergeCell ref="E142:F142"/>
    <mergeCell ref="E143:F143"/>
    <mergeCell ref="E132:F132"/>
    <mergeCell ref="E133:F133"/>
    <mergeCell ref="E134:F134"/>
    <mergeCell ref="E135:F135"/>
    <mergeCell ref="E136:F136"/>
    <mergeCell ref="E137:F137"/>
    <mergeCell ref="E126:F126"/>
    <mergeCell ref="E127:F127"/>
    <mergeCell ref="E128:F128"/>
    <mergeCell ref="E129:F129"/>
    <mergeCell ref="E130:F130"/>
    <mergeCell ref="E131:F131"/>
    <mergeCell ref="E120:F120"/>
    <mergeCell ref="E121:F121"/>
    <mergeCell ref="E122:F122"/>
    <mergeCell ref="E123:F123"/>
    <mergeCell ref="E124:F124"/>
    <mergeCell ref="E125:F125"/>
    <mergeCell ref="E114:F114"/>
    <mergeCell ref="E115:F115"/>
    <mergeCell ref="E116:F116"/>
    <mergeCell ref="E117:F117"/>
    <mergeCell ref="E118:F118"/>
    <mergeCell ref="E119:F119"/>
    <mergeCell ref="E108:F108"/>
    <mergeCell ref="E109:F109"/>
    <mergeCell ref="E110:F110"/>
    <mergeCell ref="E111:F111"/>
    <mergeCell ref="E112:F112"/>
    <mergeCell ref="E113:F113"/>
    <mergeCell ref="E102:F102"/>
    <mergeCell ref="E103:F103"/>
    <mergeCell ref="E104:F104"/>
    <mergeCell ref="E105:F105"/>
    <mergeCell ref="E106:F106"/>
    <mergeCell ref="E107:F107"/>
    <mergeCell ref="E96:F96"/>
    <mergeCell ref="E97:F97"/>
    <mergeCell ref="E98:F98"/>
    <mergeCell ref="E99:F99"/>
    <mergeCell ref="E100:F100"/>
    <mergeCell ref="E101:F101"/>
    <mergeCell ref="E90:F90"/>
    <mergeCell ref="E91:F91"/>
    <mergeCell ref="E92:F92"/>
    <mergeCell ref="E93:F93"/>
    <mergeCell ref="E94:F94"/>
    <mergeCell ref="E95:F95"/>
    <mergeCell ref="E84:F84"/>
    <mergeCell ref="E85:F85"/>
    <mergeCell ref="E86:F86"/>
    <mergeCell ref="E87:F87"/>
    <mergeCell ref="E88:F88"/>
    <mergeCell ref="E89:F89"/>
    <mergeCell ref="E78:F78"/>
    <mergeCell ref="E79:F79"/>
    <mergeCell ref="E80:F80"/>
    <mergeCell ref="E81:F81"/>
    <mergeCell ref="E82:F82"/>
    <mergeCell ref="E83:F83"/>
    <mergeCell ref="E72:F72"/>
    <mergeCell ref="E73:F73"/>
    <mergeCell ref="E74:F74"/>
    <mergeCell ref="E75:F75"/>
    <mergeCell ref="E76:F76"/>
    <mergeCell ref="E77:F77"/>
    <mergeCell ref="E66:F66"/>
    <mergeCell ref="E67:F67"/>
    <mergeCell ref="E68:F68"/>
    <mergeCell ref="E69:F69"/>
    <mergeCell ref="E70:F70"/>
    <mergeCell ref="E71:F71"/>
    <mergeCell ref="E60:F60"/>
    <mergeCell ref="E61:F61"/>
    <mergeCell ref="E62:F62"/>
    <mergeCell ref="E63:F63"/>
    <mergeCell ref="E64:F64"/>
    <mergeCell ref="E65:F65"/>
    <mergeCell ref="E54:F54"/>
    <mergeCell ref="E55:F55"/>
    <mergeCell ref="E56:F56"/>
    <mergeCell ref="E57:F57"/>
    <mergeCell ref="E58:F58"/>
    <mergeCell ref="E59:F59"/>
    <mergeCell ref="B26:G26"/>
    <mergeCell ref="B30:D30"/>
    <mergeCell ref="E40:F40"/>
    <mergeCell ref="E48:F48"/>
    <mergeCell ref="E49:F49"/>
    <mergeCell ref="E50:F50"/>
    <mergeCell ref="E51:F51"/>
    <mergeCell ref="E52:F52"/>
    <mergeCell ref="E53:F53"/>
    <mergeCell ref="E43:F43"/>
    <mergeCell ref="E44:F44"/>
    <mergeCell ref="E45:F45"/>
    <mergeCell ref="E46:F46"/>
    <mergeCell ref="E47:F47"/>
    <mergeCell ref="B23:D23"/>
    <mergeCell ref="E23:F23"/>
    <mergeCell ref="G23:H23"/>
    <mergeCell ref="E22:F22"/>
    <mergeCell ref="G22:H22"/>
    <mergeCell ref="E24:F24"/>
    <mergeCell ref="G24:H24"/>
    <mergeCell ref="E25:F25"/>
    <mergeCell ref="G25:H25"/>
    <mergeCell ref="E19:F19"/>
    <mergeCell ref="G19:H19"/>
    <mergeCell ref="E20:F20"/>
    <mergeCell ref="G20:H20"/>
    <mergeCell ref="B17:D17"/>
    <mergeCell ref="E17:F17"/>
    <mergeCell ref="G17:H17"/>
    <mergeCell ref="B18:D18"/>
    <mergeCell ref="E21:F21"/>
    <mergeCell ref="G21:H21"/>
    <mergeCell ref="E13:F13"/>
    <mergeCell ref="G13:H13"/>
    <mergeCell ref="E14:F14"/>
    <mergeCell ref="G14:H14"/>
    <mergeCell ref="E16:F16"/>
    <mergeCell ref="G16:H16"/>
    <mergeCell ref="E10:F10"/>
    <mergeCell ref="G10:H10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  <mergeCell ref="B28:I28"/>
    <mergeCell ref="E34:F34"/>
    <mergeCell ref="G34:H34"/>
    <mergeCell ref="E35:F35"/>
    <mergeCell ref="G35:H35"/>
    <mergeCell ref="B41:G41"/>
    <mergeCell ref="B42:G42"/>
    <mergeCell ref="B31:D31"/>
    <mergeCell ref="E31:F31"/>
    <mergeCell ref="G31:H31"/>
    <mergeCell ref="E32:F32"/>
    <mergeCell ref="G32:H32"/>
    <mergeCell ref="B32:D32"/>
    <mergeCell ref="B33:D33"/>
    <mergeCell ref="E33:F33"/>
    <mergeCell ref="G33:H33"/>
    <mergeCell ref="B36:G36"/>
    <mergeCell ref="B37:G37"/>
    <mergeCell ref="B39:G39"/>
    <mergeCell ref="B38:G38"/>
  </mergeCells>
  <pageMargins left="0.51181102362204722" right="0.51181102362204722" top="0.74803149606299213" bottom="0.74803149606299213" header="0.51181102362204722" footer="0.51181102362204722"/>
  <pageSetup scale="73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 enableFormatConditionsCalculation="0"/>
  <dimension ref="A1:M407"/>
  <sheetViews>
    <sheetView showGridLines="0" topLeftCell="B1" zoomScaleSheetLayoutView="100" workbookViewId="0">
      <selection activeCell="D30" sqref="D30"/>
    </sheetView>
  </sheetViews>
  <sheetFormatPr baseColWidth="10" defaultColWidth="9.6640625" defaultRowHeight="15" x14ac:dyDescent="0.2"/>
  <cols>
    <col min="1" max="1" width="4.33203125" style="6" customWidth="1"/>
    <col min="2" max="2" width="6.6640625" style="6" customWidth="1"/>
    <col min="3" max="3" width="11.83203125" style="6" customWidth="1"/>
    <col min="4" max="4" width="55.5" style="6" customWidth="1"/>
    <col min="5" max="5" width="13.83203125" style="6" customWidth="1"/>
    <col min="6" max="6" width="0.83203125" style="6" customWidth="1"/>
    <col min="7" max="7" width="0" style="7" hidden="1" customWidth="1"/>
    <col min="8" max="8" width="12.5" style="6" customWidth="1"/>
    <col min="9" max="9" width="15.33203125" style="8" customWidth="1"/>
    <col min="10" max="10" width="9.6640625" style="6" customWidth="1"/>
    <col min="11" max="11" width="20.5" style="6" customWidth="1"/>
    <col min="12" max="12" width="22.6640625" style="6" customWidth="1"/>
    <col min="13" max="13" width="15.1640625" style="6" customWidth="1"/>
    <col min="14" max="20" width="9.6640625" style="6" customWidth="1"/>
    <col min="21" max="21" width="88" style="6" customWidth="1"/>
    <col min="22" max="22" width="9.6640625" style="6" customWidth="1"/>
    <col min="23" max="16384" width="9.6640625" style="6"/>
  </cols>
  <sheetData>
    <row r="1" spans="2:13" ht="6.75" customHeight="1" x14ac:dyDescent="0.2"/>
    <row r="2" spans="2:13" ht="16" x14ac:dyDescent="0.2">
      <c r="B2" s="262" t="s">
        <v>301</v>
      </c>
      <c r="C2" s="262"/>
      <c r="D2" s="262"/>
      <c r="E2" s="262"/>
      <c r="F2" s="262"/>
      <c r="G2" s="262"/>
      <c r="H2" s="262"/>
      <c r="I2" s="262"/>
    </row>
    <row r="3" spans="2:13" ht="13.5" hidden="1" customHeight="1" x14ac:dyDescent="0.2">
      <c r="B3" s="263" t="e">
        <f>UPPER(#REF!)</f>
        <v>#REF!</v>
      </c>
      <c r="C3" s="263"/>
      <c r="D3" s="263"/>
      <c r="E3" s="33"/>
      <c r="F3" s="33"/>
      <c r="G3" s="33"/>
      <c r="H3" s="33"/>
      <c r="I3" s="34"/>
    </row>
    <row r="4" spans="2:13" ht="12.75" customHeight="1" x14ac:dyDescent="0.2">
      <c r="B4" s="264" t="s">
        <v>49</v>
      </c>
      <c r="C4" s="264"/>
      <c r="D4" s="264"/>
      <c r="E4" s="156">
        <v>0.66666666666666663</v>
      </c>
      <c r="F4" s="265" t="s">
        <v>73</v>
      </c>
      <c r="G4" s="266"/>
      <c r="H4" s="157">
        <v>0.98958333333333337</v>
      </c>
      <c r="I4" s="158">
        <f ca="1">NOW()</f>
        <v>42764.997681250003</v>
      </c>
    </row>
    <row r="5" spans="2:13" ht="16" x14ac:dyDescent="0.2">
      <c r="B5" s="279" t="s">
        <v>82</v>
      </c>
      <c r="C5" s="279"/>
      <c r="D5" s="279"/>
      <c r="E5" s="268" t="s">
        <v>52</v>
      </c>
      <c r="F5" s="268"/>
      <c r="G5" s="268" t="s">
        <v>50</v>
      </c>
      <c r="H5" s="268"/>
      <c r="I5" s="50">
        <v>100</v>
      </c>
      <c r="J5" s="180"/>
      <c r="K5" s="180" t="s">
        <v>310</v>
      </c>
      <c r="M5" s="8"/>
    </row>
    <row r="6" spans="2:13" ht="6.75" customHeight="1" x14ac:dyDescent="0.2">
      <c r="B6" s="159"/>
      <c r="C6" s="159"/>
      <c r="D6" s="159"/>
      <c r="E6" s="154"/>
      <c r="F6" s="154"/>
      <c r="G6" s="154"/>
      <c r="H6" s="154"/>
      <c r="I6" s="51"/>
      <c r="J6" s="11"/>
      <c r="K6" s="11"/>
    </row>
    <row r="7" spans="2:13" ht="14.25" customHeight="1" x14ac:dyDescent="0.2">
      <c r="B7" s="160" t="s">
        <v>178</v>
      </c>
      <c r="C7" s="160"/>
      <c r="D7" s="160"/>
      <c r="E7" s="260">
        <v>3990000</v>
      </c>
      <c r="F7" s="260"/>
      <c r="G7" s="261">
        <v>1</v>
      </c>
      <c r="H7" s="261"/>
      <c r="I7" s="53">
        <f>E7*G7</f>
        <v>3990000</v>
      </c>
      <c r="J7" s="11"/>
      <c r="K7" s="53">
        <v>3490000</v>
      </c>
    </row>
    <row r="8" spans="2:13" ht="14.25" customHeight="1" x14ac:dyDescent="0.2">
      <c r="B8" s="54" t="s">
        <v>365</v>
      </c>
      <c r="C8" s="161"/>
      <c r="D8" s="161"/>
      <c r="E8" s="261" t="s">
        <v>51</v>
      </c>
      <c r="F8" s="261"/>
      <c r="G8" s="261" t="s">
        <v>51</v>
      </c>
      <c r="H8" s="261"/>
      <c r="I8" s="153" t="s">
        <v>51</v>
      </c>
      <c r="J8" s="32"/>
      <c r="K8" s="32"/>
    </row>
    <row r="9" spans="2:13" ht="14.25" customHeight="1" x14ac:dyDescent="0.2">
      <c r="B9" s="160" t="s">
        <v>111</v>
      </c>
      <c r="C9" s="160"/>
      <c r="D9" s="160"/>
      <c r="E9" s="260">
        <v>5800</v>
      </c>
      <c r="F9" s="260"/>
      <c r="G9" s="261"/>
      <c r="H9" s="261"/>
      <c r="I9" s="109"/>
      <c r="J9" s="32"/>
      <c r="K9" s="32"/>
    </row>
    <row r="10" spans="2:13" ht="14.25" customHeight="1" x14ac:dyDescent="0.2">
      <c r="B10" s="160" t="s">
        <v>276</v>
      </c>
      <c r="C10" s="160"/>
      <c r="D10" s="160"/>
      <c r="E10" s="260">
        <v>3400</v>
      </c>
      <c r="F10" s="260"/>
      <c r="G10" s="261">
        <f>I5</f>
        <v>100</v>
      </c>
      <c r="H10" s="261"/>
      <c r="I10" s="152">
        <f>E10*G10</f>
        <v>340000</v>
      </c>
      <c r="J10" s="32"/>
      <c r="K10" s="32"/>
    </row>
    <row r="11" spans="2:13" ht="14.25" customHeight="1" x14ac:dyDescent="0.2">
      <c r="B11" s="160" t="s">
        <v>277</v>
      </c>
      <c r="C11" s="160"/>
      <c r="D11" s="160"/>
      <c r="E11" s="260">
        <v>5800</v>
      </c>
      <c r="F11" s="260"/>
      <c r="G11" s="261">
        <f>+I5</f>
        <v>100</v>
      </c>
      <c r="H11" s="261"/>
      <c r="I11" s="152">
        <f>E11*G11</f>
        <v>580000</v>
      </c>
      <c r="J11" s="32"/>
      <c r="K11" s="32"/>
    </row>
    <row r="12" spans="2:13" ht="14.25" customHeight="1" x14ac:dyDescent="0.2">
      <c r="B12" s="160" t="s">
        <v>112</v>
      </c>
      <c r="C12" s="160"/>
      <c r="D12" s="160"/>
      <c r="E12" s="260">
        <v>43900</v>
      </c>
      <c r="F12" s="260"/>
      <c r="G12" s="261">
        <f>I5-G13</f>
        <v>100</v>
      </c>
      <c r="H12" s="261"/>
      <c r="I12" s="152">
        <f>E12*G12</f>
        <v>4390000</v>
      </c>
      <c r="J12" s="32"/>
      <c r="K12" s="32"/>
    </row>
    <row r="13" spans="2:13" x14ac:dyDescent="0.2">
      <c r="B13" s="160" t="s">
        <v>71</v>
      </c>
      <c r="C13" s="160"/>
      <c r="D13" s="160"/>
      <c r="E13" s="260">
        <v>22000</v>
      </c>
      <c r="F13" s="260"/>
      <c r="G13" s="261"/>
      <c r="H13" s="261"/>
      <c r="I13" s="53"/>
      <c r="J13" s="32"/>
      <c r="K13" s="32"/>
    </row>
    <row r="14" spans="2:13" x14ac:dyDescent="0.2">
      <c r="B14" s="160" t="s">
        <v>113</v>
      </c>
      <c r="C14" s="160"/>
      <c r="D14" s="160"/>
      <c r="E14" s="260">
        <v>5800</v>
      </c>
      <c r="F14" s="260"/>
      <c r="G14" s="261"/>
      <c r="H14" s="261"/>
      <c r="I14" s="53"/>
      <c r="J14" s="32"/>
      <c r="K14" s="32"/>
    </row>
    <row r="15" spans="2:13" x14ac:dyDescent="0.2">
      <c r="B15" s="162"/>
      <c r="C15" s="162"/>
      <c r="D15" s="162"/>
      <c r="E15" s="260"/>
      <c r="F15" s="260"/>
      <c r="G15" s="261"/>
      <c r="H15" s="261"/>
      <c r="I15" s="53"/>
      <c r="J15" s="32"/>
      <c r="K15" s="32"/>
    </row>
    <row r="16" spans="2:13" ht="17" customHeight="1" x14ac:dyDescent="0.2">
      <c r="B16" s="273" t="s">
        <v>283</v>
      </c>
      <c r="C16" s="273"/>
      <c r="D16" s="273"/>
      <c r="E16" s="260"/>
      <c r="F16" s="260"/>
      <c r="G16" s="261"/>
      <c r="H16" s="261"/>
      <c r="I16" s="53"/>
      <c r="J16" s="32"/>
      <c r="K16" s="32"/>
    </row>
    <row r="17" spans="1:11" ht="17" customHeight="1" x14ac:dyDescent="0.2">
      <c r="B17" s="281" t="s">
        <v>292</v>
      </c>
      <c r="C17" s="281"/>
      <c r="D17" s="281"/>
      <c r="E17" s="152"/>
      <c r="F17" s="152"/>
      <c r="G17" s="153"/>
      <c r="H17" s="153"/>
      <c r="I17" s="53"/>
      <c r="J17" s="32"/>
      <c r="K17" s="32"/>
    </row>
    <row r="18" spans="1:11" ht="17" customHeight="1" x14ac:dyDescent="0.2">
      <c r="B18" s="163" t="s">
        <v>293</v>
      </c>
      <c r="C18" s="163"/>
      <c r="D18" s="163"/>
      <c r="E18" s="260">
        <v>52400</v>
      </c>
      <c r="F18" s="260"/>
      <c r="G18" s="261">
        <f>ROUNDUP(((G12*1)/10),0)+1</f>
        <v>11</v>
      </c>
      <c r="H18" s="261"/>
      <c r="I18" s="53">
        <f>G18*E18</f>
        <v>576400</v>
      </c>
      <c r="J18" s="32"/>
      <c r="K18" s="32"/>
    </row>
    <row r="19" spans="1:11" ht="17" customHeight="1" x14ac:dyDescent="0.2">
      <c r="B19" s="164" t="s">
        <v>288</v>
      </c>
      <c r="C19" s="165"/>
      <c r="D19" s="166"/>
      <c r="E19" s="260">
        <v>49900</v>
      </c>
      <c r="F19" s="260"/>
      <c r="G19" s="261">
        <f>ROUNDUP(((G12*1)/8),0)</f>
        <v>13</v>
      </c>
      <c r="H19" s="261"/>
      <c r="I19" s="53">
        <f>G19*E19</f>
        <v>648700</v>
      </c>
      <c r="J19" s="32"/>
      <c r="K19" s="32"/>
    </row>
    <row r="20" spans="1:11" ht="17" customHeight="1" x14ac:dyDescent="0.2">
      <c r="B20" s="164" t="s">
        <v>80</v>
      </c>
      <c r="C20" s="163"/>
      <c r="D20" s="163"/>
      <c r="E20" s="260">
        <f>154000*0.9</f>
        <v>138600</v>
      </c>
      <c r="F20" s="260"/>
      <c r="G20" s="261"/>
      <c r="H20" s="261"/>
      <c r="I20" s="53"/>
      <c r="J20" s="32"/>
      <c r="K20" s="32"/>
    </row>
    <row r="21" spans="1:11" ht="17" customHeight="1" x14ac:dyDescent="0.2">
      <c r="B21" s="164" t="s">
        <v>79</v>
      </c>
      <c r="C21" s="163"/>
      <c r="D21" s="163"/>
      <c r="E21" s="260">
        <f>114000*0.9</f>
        <v>102600</v>
      </c>
      <c r="F21" s="260"/>
      <c r="G21" s="261">
        <f>ROUNDUP(((G12*3)*85%/18),0)</f>
        <v>15</v>
      </c>
      <c r="H21" s="261"/>
      <c r="I21" s="53">
        <f>E21*G21</f>
        <v>1539000</v>
      </c>
      <c r="J21" s="32"/>
      <c r="K21" s="32"/>
    </row>
    <row r="22" spans="1:11" ht="17" customHeight="1" x14ac:dyDescent="0.2">
      <c r="B22" s="164" t="s">
        <v>114</v>
      </c>
      <c r="C22" s="163"/>
      <c r="D22" s="163"/>
      <c r="E22" s="260">
        <f>95000*0.9</f>
        <v>85500</v>
      </c>
      <c r="F22" s="260"/>
      <c r="G22" s="261">
        <f>ROUNDUP(((G12*3)*15%/18),0)</f>
        <v>3</v>
      </c>
      <c r="H22" s="261"/>
      <c r="I22" s="53">
        <f>E22*G22</f>
        <v>256500</v>
      </c>
      <c r="J22" s="32"/>
      <c r="K22" s="32"/>
    </row>
    <row r="23" spans="1:11" x14ac:dyDescent="0.2">
      <c r="B23" s="164" t="s">
        <v>115</v>
      </c>
      <c r="C23" s="163"/>
      <c r="D23" s="163"/>
      <c r="E23" s="260">
        <v>109000</v>
      </c>
      <c r="F23" s="260"/>
      <c r="G23" s="261"/>
      <c r="H23" s="261"/>
      <c r="I23" s="53"/>
      <c r="J23" s="32"/>
      <c r="K23" s="32"/>
    </row>
    <row r="24" spans="1:11" x14ac:dyDescent="0.2">
      <c r="B24" s="274" t="s">
        <v>76</v>
      </c>
      <c r="C24" s="274"/>
      <c r="D24" s="274"/>
      <c r="E24" s="260">
        <v>11500</v>
      </c>
      <c r="F24" s="260"/>
      <c r="G24" s="261">
        <f>+I5</f>
        <v>100</v>
      </c>
      <c r="H24" s="261"/>
      <c r="I24" s="53">
        <f>G24*E24</f>
        <v>1150000</v>
      </c>
      <c r="J24" s="32"/>
      <c r="K24" s="32"/>
    </row>
    <row r="25" spans="1:11" x14ac:dyDescent="0.2">
      <c r="B25" s="167" t="s">
        <v>2</v>
      </c>
      <c r="C25" s="167"/>
      <c r="D25" s="167"/>
      <c r="E25" s="261" t="s">
        <v>51</v>
      </c>
      <c r="F25" s="261"/>
      <c r="G25" s="261" t="s">
        <v>51</v>
      </c>
      <c r="H25" s="261"/>
      <c r="I25" s="153" t="s">
        <v>51</v>
      </c>
      <c r="J25" s="32"/>
      <c r="K25" s="32"/>
    </row>
    <row r="26" spans="1:11" x14ac:dyDescent="0.2">
      <c r="B26" s="163" t="s">
        <v>70</v>
      </c>
      <c r="C26" s="163"/>
      <c r="D26" s="163"/>
      <c r="E26" s="260">
        <v>100000</v>
      </c>
      <c r="F26" s="260"/>
      <c r="G26" s="261">
        <f>IF(I5&lt;80,8,ROUND((I5*10%),0))+2</f>
        <v>12</v>
      </c>
      <c r="H26" s="261"/>
      <c r="I26" s="53">
        <f>G26*E26</f>
        <v>1200000</v>
      </c>
      <c r="J26" s="32"/>
      <c r="K26" s="32"/>
    </row>
    <row r="27" spans="1:11" ht="16" thickBot="1" x14ac:dyDescent="0.25">
      <c r="B27" s="275" t="s">
        <v>116</v>
      </c>
      <c r="C27" s="275"/>
      <c r="D27" s="275"/>
      <c r="E27" s="275"/>
      <c r="F27" s="275"/>
      <c r="G27" s="275"/>
      <c r="H27" s="168"/>
      <c r="I27" s="169">
        <f>SUM(I7:I26)</f>
        <v>14670600</v>
      </c>
      <c r="J27" s="32"/>
      <c r="K27" s="32"/>
    </row>
    <row r="28" spans="1:11" ht="7.5" customHeight="1" thickTop="1" x14ac:dyDescent="0.2">
      <c r="B28" s="170"/>
      <c r="C28" s="170"/>
      <c r="D28" s="170"/>
      <c r="E28" s="53"/>
      <c r="F28" s="53"/>
      <c r="G28" s="168"/>
      <c r="H28" s="168"/>
      <c r="I28" s="171"/>
      <c r="J28" s="32"/>
      <c r="K28" s="32"/>
    </row>
    <row r="29" spans="1:11" x14ac:dyDescent="0.2">
      <c r="B29" s="276" t="s">
        <v>3</v>
      </c>
      <c r="C29" s="276"/>
      <c r="D29" s="276"/>
      <c r="E29" s="276"/>
      <c r="F29" s="276"/>
      <c r="G29" s="276"/>
      <c r="H29" s="276"/>
      <c r="I29" s="276"/>
      <c r="J29" s="32"/>
      <c r="K29" s="32"/>
    </row>
    <row r="30" spans="1:11" ht="4.5" customHeight="1" x14ac:dyDescent="0.2">
      <c r="B30" s="154"/>
      <c r="C30" s="154"/>
      <c r="D30" s="154"/>
      <c r="E30" s="154"/>
      <c r="F30" s="154"/>
      <c r="G30" s="154"/>
      <c r="H30" s="154"/>
      <c r="I30" s="51"/>
      <c r="J30" s="32"/>
      <c r="K30" s="32"/>
    </row>
    <row r="31" spans="1:11" ht="2.25" customHeight="1" x14ac:dyDescent="0.2">
      <c r="B31" s="172"/>
      <c r="C31" s="172"/>
      <c r="D31" s="172"/>
      <c r="E31" s="172"/>
      <c r="F31" s="172"/>
      <c r="G31" s="172"/>
      <c r="H31" s="172"/>
      <c r="I31" s="173"/>
      <c r="J31" s="32"/>
      <c r="K31" s="32"/>
    </row>
    <row r="32" spans="1:11" ht="5.25" customHeight="1" x14ac:dyDescent="0.2">
      <c r="A32" s="19"/>
      <c r="B32" s="174"/>
      <c r="C32" s="174"/>
      <c r="D32" s="174"/>
      <c r="E32" s="174"/>
      <c r="F32" s="174"/>
      <c r="G32" s="174"/>
      <c r="H32" s="174"/>
      <c r="I32" s="175"/>
    </row>
    <row r="33" spans="1:11" x14ac:dyDescent="0.2">
      <c r="A33" s="19"/>
      <c r="B33" s="165"/>
      <c r="C33" s="277" t="s">
        <v>117</v>
      </c>
      <c r="D33" s="277"/>
      <c r="E33" s="176" t="s">
        <v>52</v>
      </c>
      <c r="F33" s="177"/>
      <c r="G33" s="177"/>
      <c r="H33" s="176" t="s">
        <v>0</v>
      </c>
      <c r="I33" s="176" t="s">
        <v>4</v>
      </c>
    </row>
    <row r="34" spans="1:11" ht="15" customHeight="1" x14ac:dyDescent="0.2">
      <c r="B34" s="161" t="s">
        <v>77</v>
      </c>
      <c r="C34" s="161"/>
      <c r="D34" s="161"/>
      <c r="E34" s="260">
        <v>1590000</v>
      </c>
      <c r="F34" s="260"/>
      <c r="G34" s="261">
        <v>1</v>
      </c>
      <c r="H34" s="261"/>
      <c r="I34" s="53">
        <f>G34*E34</f>
        <v>1590000</v>
      </c>
      <c r="J34" s="32"/>
      <c r="K34" s="32"/>
    </row>
    <row r="35" spans="1:11" x14ac:dyDescent="0.2">
      <c r="B35" s="161" t="s">
        <v>281</v>
      </c>
      <c r="C35" s="161"/>
      <c r="D35" s="161"/>
      <c r="E35" s="260">
        <v>1680000</v>
      </c>
      <c r="F35" s="260"/>
      <c r="G35" s="261">
        <v>1</v>
      </c>
      <c r="H35" s="261"/>
      <c r="I35" s="53">
        <f>E35*G35</f>
        <v>1680000</v>
      </c>
      <c r="J35" s="32"/>
      <c r="K35" s="32"/>
    </row>
    <row r="36" spans="1:11" ht="24" customHeight="1" x14ac:dyDescent="0.2">
      <c r="B36" s="278" t="s">
        <v>284</v>
      </c>
      <c r="C36" s="278"/>
      <c r="D36" s="278"/>
      <c r="E36" s="260">
        <v>4500000</v>
      </c>
      <c r="F36" s="260">
        <v>3800000</v>
      </c>
      <c r="G36" s="153"/>
      <c r="H36" s="153"/>
      <c r="I36" s="53"/>
      <c r="J36" s="32"/>
      <c r="K36" s="32"/>
    </row>
    <row r="37" spans="1:11" ht="15.75" customHeight="1" x14ac:dyDescent="0.2">
      <c r="B37" s="164" t="s">
        <v>282</v>
      </c>
      <c r="C37" s="164"/>
      <c r="D37" s="165"/>
      <c r="E37" s="260">
        <v>65000</v>
      </c>
      <c r="F37" s="260">
        <v>65000</v>
      </c>
      <c r="G37" s="153"/>
      <c r="H37" s="153"/>
      <c r="I37" s="53"/>
      <c r="J37" s="32"/>
      <c r="K37" s="32"/>
    </row>
    <row r="38" spans="1:11" ht="15.75" customHeight="1" x14ac:dyDescent="0.2">
      <c r="A38" s="21"/>
      <c r="B38" s="278" t="s">
        <v>179</v>
      </c>
      <c r="C38" s="278"/>
      <c r="D38" s="278"/>
      <c r="E38" s="260">
        <v>700000</v>
      </c>
      <c r="F38" s="260">
        <v>65000</v>
      </c>
      <c r="G38" s="261">
        <v>1</v>
      </c>
      <c r="H38" s="261"/>
      <c r="I38" s="53">
        <f>E38*G38</f>
        <v>700000</v>
      </c>
    </row>
    <row r="39" spans="1:11" ht="15.75" customHeight="1" x14ac:dyDescent="0.2">
      <c r="A39" s="21"/>
      <c r="B39" s="278" t="s">
        <v>180</v>
      </c>
      <c r="C39" s="278"/>
      <c r="D39" s="278"/>
      <c r="E39" s="260">
        <v>450000</v>
      </c>
      <c r="F39" s="260">
        <v>65000</v>
      </c>
      <c r="G39" s="261">
        <v>1</v>
      </c>
      <c r="H39" s="261"/>
      <c r="I39" s="53">
        <f>E39*G39</f>
        <v>450000</v>
      </c>
    </row>
    <row r="40" spans="1:11" ht="15.75" customHeight="1" x14ac:dyDescent="0.2">
      <c r="A40" s="21"/>
      <c r="B40" s="164" t="s">
        <v>128</v>
      </c>
      <c r="C40" s="164"/>
      <c r="D40" s="165"/>
      <c r="E40" s="260">
        <v>650000</v>
      </c>
      <c r="F40" s="260"/>
      <c r="G40" s="261">
        <v>1</v>
      </c>
      <c r="H40" s="261"/>
      <c r="I40" s="53">
        <f>E40*G40</f>
        <v>650000</v>
      </c>
    </row>
    <row r="41" spans="1:11" ht="15.75" customHeight="1" x14ac:dyDescent="0.2">
      <c r="A41" s="21"/>
      <c r="B41" s="164" t="s">
        <v>129</v>
      </c>
      <c r="C41" s="164"/>
      <c r="D41" s="165"/>
      <c r="E41" s="260">
        <v>480000</v>
      </c>
      <c r="F41" s="260"/>
      <c r="G41" s="153"/>
      <c r="H41" s="153"/>
      <c r="I41" s="53"/>
    </row>
    <row r="42" spans="1:11" ht="15.75" customHeight="1" x14ac:dyDescent="0.2">
      <c r="A42" s="21"/>
      <c r="B42" s="164" t="s">
        <v>267</v>
      </c>
      <c r="C42" s="164"/>
      <c r="D42" s="164"/>
      <c r="E42" s="260">
        <v>200000</v>
      </c>
      <c r="F42" s="260">
        <v>160000</v>
      </c>
      <c r="G42" s="153"/>
      <c r="H42" s="178">
        <v>3</v>
      </c>
      <c r="I42" s="53">
        <f>E42*H42</f>
        <v>600000</v>
      </c>
      <c r="J42" s="53"/>
      <c r="K42" s="182">
        <v>2.5</v>
      </c>
    </row>
    <row r="43" spans="1:11" ht="15.75" customHeight="1" x14ac:dyDescent="0.2">
      <c r="A43" s="21"/>
      <c r="B43" s="164" t="s">
        <v>188</v>
      </c>
      <c r="C43" s="164"/>
      <c r="D43" s="165"/>
      <c r="E43" s="260">
        <v>500000</v>
      </c>
      <c r="F43" s="260"/>
      <c r="G43" s="153"/>
      <c r="H43" s="153"/>
      <c r="I43" s="53"/>
    </row>
    <row r="44" spans="1:11" ht="15.75" customHeight="1" x14ac:dyDescent="0.2">
      <c r="A44" s="21"/>
      <c r="B44" s="164" t="s">
        <v>86</v>
      </c>
      <c r="C44" s="164"/>
      <c r="D44" s="165"/>
      <c r="E44" s="260">
        <v>850000</v>
      </c>
      <c r="F44" s="260">
        <v>65000</v>
      </c>
      <c r="G44" s="153"/>
      <c r="H44" s="153"/>
      <c r="I44" s="53"/>
    </row>
    <row r="45" spans="1:11" ht="15.75" customHeight="1" x14ac:dyDescent="0.2">
      <c r="A45" s="21"/>
      <c r="B45" s="278" t="s">
        <v>124</v>
      </c>
      <c r="C45" s="278"/>
      <c r="D45" s="278"/>
      <c r="E45" s="260">
        <v>1850000</v>
      </c>
      <c r="F45" s="260">
        <v>160000</v>
      </c>
      <c r="G45" s="153"/>
      <c r="H45" s="153"/>
      <c r="I45" s="53"/>
    </row>
    <row r="46" spans="1:11" ht="36.75" customHeight="1" x14ac:dyDescent="0.2">
      <c r="A46" s="21"/>
      <c r="B46" s="278" t="s">
        <v>125</v>
      </c>
      <c r="C46" s="278"/>
      <c r="D46" s="278"/>
      <c r="E46" s="260">
        <v>1600000</v>
      </c>
      <c r="F46" s="260">
        <v>160000</v>
      </c>
      <c r="G46" s="153"/>
      <c r="H46" s="153"/>
      <c r="I46" s="53"/>
    </row>
    <row r="47" spans="1:11" ht="15.75" customHeight="1" x14ac:dyDescent="0.2">
      <c r="A47" s="21"/>
      <c r="B47" s="164" t="s">
        <v>265</v>
      </c>
      <c r="C47" s="164"/>
      <c r="D47" s="165"/>
      <c r="E47" s="260">
        <v>7500</v>
      </c>
      <c r="F47" s="260"/>
      <c r="G47" s="153"/>
      <c r="H47" s="153"/>
      <c r="I47" s="53"/>
    </row>
    <row r="48" spans="1:11" ht="15.75" customHeight="1" x14ac:dyDescent="0.2">
      <c r="A48" s="21"/>
      <c r="B48" s="164" t="s">
        <v>266</v>
      </c>
      <c r="C48" s="164"/>
      <c r="D48" s="165"/>
      <c r="E48" s="260">
        <v>9000</v>
      </c>
      <c r="F48" s="260"/>
      <c r="G48" s="153"/>
      <c r="H48" s="153"/>
      <c r="I48" s="53"/>
    </row>
    <row r="49" spans="1:9" ht="15.75" customHeight="1" x14ac:dyDescent="0.2">
      <c r="A49" s="21"/>
      <c r="B49" s="164" t="s">
        <v>268</v>
      </c>
      <c r="C49" s="164"/>
      <c r="D49" s="165"/>
      <c r="E49" s="260">
        <v>65000</v>
      </c>
      <c r="F49" s="260"/>
      <c r="G49" s="153"/>
      <c r="H49" s="153"/>
      <c r="I49" s="53"/>
    </row>
    <row r="50" spans="1:9" ht="15.75" customHeight="1" x14ac:dyDescent="0.2">
      <c r="A50" s="21"/>
      <c r="B50" s="164" t="s">
        <v>279</v>
      </c>
      <c r="C50" s="164"/>
      <c r="D50" s="165"/>
      <c r="E50" s="260">
        <v>220000</v>
      </c>
      <c r="F50" s="260"/>
      <c r="G50" s="153"/>
      <c r="H50" s="153"/>
      <c r="I50" s="53"/>
    </row>
    <row r="51" spans="1:9" ht="15.75" customHeight="1" x14ac:dyDescent="0.2">
      <c r="A51" s="21"/>
      <c r="B51" s="164" t="s">
        <v>280</v>
      </c>
      <c r="C51" s="164"/>
      <c r="D51" s="165"/>
      <c r="E51" s="260">
        <v>140000</v>
      </c>
      <c r="F51" s="260"/>
      <c r="G51" s="153"/>
      <c r="H51" s="153"/>
      <c r="I51" s="53"/>
    </row>
    <row r="52" spans="1:9" ht="41.25" customHeight="1" x14ac:dyDescent="0.2">
      <c r="A52" s="21"/>
      <c r="B52" s="280" t="s">
        <v>289</v>
      </c>
      <c r="C52" s="280"/>
      <c r="D52" s="280"/>
      <c r="E52" s="260">
        <v>2700000</v>
      </c>
      <c r="F52" s="260"/>
      <c r="G52" s="153"/>
      <c r="H52" s="153"/>
      <c r="I52" s="53"/>
    </row>
    <row r="53" spans="1:9" ht="41.25" customHeight="1" x14ac:dyDescent="0.2">
      <c r="A53" s="21"/>
      <c r="B53" s="280" t="s">
        <v>290</v>
      </c>
      <c r="C53" s="280"/>
      <c r="D53" s="280"/>
      <c r="E53" s="260">
        <v>2200000</v>
      </c>
      <c r="F53" s="260"/>
      <c r="G53" s="153"/>
      <c r="H53" s="153"/>
      <c r="I53" s="53"/>
    </row>
    <row r="54" spans="1:9" ht="41.25" customHeight="1" x14ac:dyDescent="0.2">
      <c r="A54" s="21"/>
      <c r="B54" s="280" t="s">
        <v>291</v>
      </c>
      <c r="C54" s="280"/>
      <c r="D54" s="280"/>
      <c r="E54" s="260">
        <v>1600000</v>
      </c>
      <c r="F54" s="260"/>
      <c r="G54" s="153"/>
      <c r="H54" s="153"/>
      <c r="I54" s="53"/>
    </row>
    <row r="55" spans="1:9" ht="16" thickBot="1" x14ac:dyDescent="0.25">
      <c r="A55" s="21"/>
      <c r="B55" s="275" t="s">
        <v>72</v>
      </c>
      <c r="C55" s="275"/>
      <c r="D55" s="275"/>
      <c r="E55" s="275"/>
      <c r="F55" s="275"/>
      <c r="G55" s="275"/>
      <c r="H55" s="168"/>
      <c r="I55" s="169">
        <f>+SUM(I34:I54)</f>
        <v>5670000</v>
      </c>
    </row>
    <row r="56" spans="1:9" ht="17" thickTop="1" thickBot="1" x14ac:dyDescent="0.25">
      <c r="A56" s="21"/>
      <c r="B56" s="275" t="s">
        <v>126</v>
      </c>
      <c r="C56" s="275"/>
      <c r="D56" s="275"/>
      <c r="E56" s="275"/>
      <c r="F56" s="275"/>
      <c r="G56" s="275"/>
      <c r="H56" s="168"/>
      <c r="I56" s="169">
        <f>+I55+I27</f>
        <v>20340600</v>
      </c>
    </row>
    <row r="57" spans="1:9" ht="16" thickTop="1" x14ac:dyDescent="0.2">
      <c r="A57" s="21"/>
      <c r="B57" s="247"/>
      <c r="C57" s="247"/>
      <c r="D57" s="247"/>
      <c r="E57" s="260"/>
      <c r="F57" s="260"/>
      <c r="G57" s="261"/>
      <c r="H57" s="261"/>
      <c r="I57" s="53"/>
    </row>
    <row r="58" spans="1:9" x14ac:dyDescent="0.2">
      <c r="A58" s="21"/>
      <c r="B58" s="251" t="str">
        <f>IF($A58&gt;0,VLOOKUP($A58,[2]ADICIONALES!$A$1:$C$200,2,FALSE),"")</f>
        <v/>
      </c>
      <c r="C58" s="251"/>
      <c r="D58" s="251"/>
      <c r="E58" s="252" t="str">
        <f>IF($A58&gt;0,VLOOKUP($A58,[2]ADICIONALES!$A$1:$C$200,3,FALSE),"")</f>
        <v/>
      </c>
      <c r="F58" s="252"/>
      <c r="G58" s="32"/>
      <c r="H58" s="105"/>
      <c r="I58" s="22">
        <f>I7+I10+I11+I12+I18+I19+I21+I22+I24+I26+I34+I35+I38+I39+I40+I42</f>
        <v>20340600</v>
      </c>
    </row>
    <row r="59" spans="1:9" x14ac:dyDescent="0.2">
      <c r="A59" s="21"/>
      <c r="B59" s="251" t="str">
        <f>IF($A59&gt;0,VLOOKUP($A59,[2]ADICIONALES!$A$1:$C$200,2,FALSE),"")</f>
        <v/>
      </c>
      <c r="C59" s="251"/>
      <c r="D59" s="251"/>
      <c r="E59" s="252" t="str">
        <f>IF($A59&gt;0,VLOOKUP($A59,[2]ADICIONALES!$A$1:$C$200,3,FALSE),"")</f>
        <v/>
      </c>
      <c r="F59" s="252"/>
      <c r="G59" s="32"/>
      <c r="H59" s="105"/>
      <c r="I59" s="22" t="str">
        <f t="shared" ref="I59:I77" si="0">IF($H59&gt;0,E59*H59,"")</f>
        <v/>
      </c>
    </row>
    <row r="60" spans="1:9" x14ac:dyDescent="0.2">
      <c r="A60" s="21"/>
      <c r="B60" s="251" t="str">
        <f>IF($A60&gt;0,VLOOKUP($A60,[2]ADICIONALES!$A$1:$C$200,2,FALSE),"")</f>
        <v/>
      </c>
      <c r="C60" s="251"/>
      <c r="D60" s="251"/>
      <c r="E60" s="252" t="str">
        <f>IF($A60&gt;0,VLOOKUP($A60,[2]ADICIONALES!$A$1:$C$200,3,FALSE),"")</f>
        <v/>
      </c>
      <c r="F60" s="252"/>
      <c r="G60" s="32"/>
      <c r="H60" s="105"/>
      <c r="I60" s="22" t="str">
        <f t="shared" si="0"/>
        <v/>
      </c>
    </row>
    <row r="61" spans="1:9" x14ac:dyDescent="0.2">
      <c r="A61" s="21"/>
      <c r="B61" s="251" t="str">
        <f>IF($A61&gt;0,VLOOKUP($A61,[2]ADICIONALES!$A$1:$C$200,2,FALSE),"")</f>
        <v/>
      </c>
      <c r="C61" s="251"/>
      <c r="D61" s="251"/>
      <c r="E61" s="252" t="str">
        <f>IF($A61&gt;0,VLOOKUP($A61,[2]ADICIONALES!$A$1:$C$200,3,FALSE),"")</f>
        <v/>
      </c>
      <c r="F61" s="252"/>
      <c r="G61" s="32"/>
      <c r="H61" s="105"/>
      <c r="I61" s="22" t="str">
        <f t="shared" si="0"/>
        <v/>
      </c>
    </row>
    <row r="62" spans="1:9" x14ac:dyDescent="0.2">
      <c r="A62" s="21"/>
      <c r="B62" s="251" t="str">
        <f>IF($A62&gt;0,VLOOKUP($A62,[2]ADICIONALES!$A$1:$C$200,2,FALSE),"")</f>
        <v/>
      </c>
      <c r="C62" s="251"/>
      <c r="D62" s="251"/>
      <c r="E62" s="252" t="str">
        <f>IF($A62&gt;0,VLOOKUP($A62,[2]ADICIONALES!$A$1:$C$200,3,FALSE),"")</f>
        <v/>
      </c>
      <c r="F62" s="252"/>
      <c r="G62" s="32"/>
      <c r="H62" s="105"/>
      <c r="I62" s="22" t="str">
        <f t="shared" si="0"/>
        <v/>
      </c>
    </row>
    <row r="63" spans="1:9" x14ac:dyDescent="0.2">
      <c r="A63" s="21"/>
      <c r="B63" s="251" t="str">
        <f>IF($A63&gt;0,VLOOKUP($A63,[2]ADICIONALES!$A$1:$C$200,2,FALSE),"")</f>
        <v/>
      </c>
      <c r="C63" s="251"/>
      <c r="D63" s="251"/>
      <c r="E63" s="252" t="str">
        <f>IF($A63&gt;0,VLOOKUP($A63,[2]ADICIONALES!$A$1:$C$200,3,FALSE),"")</f>
        <v/>
      </c>
      <c r="F63" s="252"/>
      <c r="G63" s="32"/>
      <c r="H63" s="105"/>
      <c r="I63" s="22" t="str">
        <f t="shared" si="0"/>
        <v/>
      </c>
    </row>
    <row r="64" spans="1:9" x14ac:dyDescent="0.2">
      <c r="A64" s="21"/>
      <c r="B64" s="251" t="str">
        <f>IF($A64&gt;0,VLOOKUP($A64,[2]ADICIONALES!$A$1:$C$200,2,FALSE),"")</f>
        <v/>
      </c>
      <c r="C64" s="251"/>
      <c r="D64" s="251"/>
      <c r="E64" s="252" t="str">
        <f>IF($A64&gt;0,VLOOKUP($A64,[2]ADICIONALES!$A$1:$C$200,3,FALSE),"")</f>
        <v/>
      </c>
      <c r="F64" s="252"/>
      <c r="G64" s="32"/>
      <c r="H64" s="105"/>
      <c r="I64" s="22" t="str">
        <f t="shared" si="0"/>
        <v/>
      </c>
    </row>
    <row r="65" spans="1:11" x14ac:dyDescent="0.2">
      <c r="A65" s="21"/>
      <c r="B65" s="251" t="str">
        <f>IF($A65&gt;0,VLOOKUP($A65,[2]ADICIONALES!$A$1:$C$200,2,FALSE),"")</f>
        <v/>
      </c>
      <c r="C65" s="251"/>
      <c r="D65" s="251"/>
      <c r="E65" s="252" t="str">
        <f>IF($A65&gt;0,VLOOKUP($A65,[2]ADICIONALES!$A$1:$C$200,3,FALSE),"")</f>
        <v/>
      </c>
      <c r="F65" s="252"/>
      <c r="G65" s="32"/>
      <c r="H65" s="105"/>
      <c r="I65" s="22" t="str">
        <f t="shared" si="0"/>
        <v/>
      </c>
    </row>
    <row r="66" spans="1:11" x14ac:dyDescent="0.2">
      <c r="A66" s="21"/>
      <c r="B66" s="251" t="str">
        <f>IF($A66&gt;0,VLOOKUP($A66,[2]ADICIONALES!$A$1:$C$200,2,FALSE),"")</f>
        <v/>
      </c>
      <c r="C66" s="251"/>
      <c r="D66" s="251"/>
      <c r="E66" s="252" t="str">
        <f>IF($A66&gt;0,VLOOKUP($A66,[2]ADICIONALES!$A$1:$C$200,3,FALSE),"")</f>
        <v/>
      </c>
      <c r="F66" s="252"/>
      <c r="G66" s="32"/>
      <c r="H66" s="105"/>
      <c r="I66" s="22" t="str">
        <f t="shared" si="0"/>
        <v/>
      </c>
    </row>
    <row r="67" spans="1:11" x14ac:dyDescent="0.2">
      <c r="A67" s="21"/>
      <c r="B67" s="251" t="str">
        <f>IF($A67&gt;0,VLOOKUP($A67,[2]ADICIONALES!$A$1:$C$200,2,FALSE),"")</f>
        <v/>
      </c>
      <c r="C67" s="251"/>
      <c r="D67" s="251"/>
      <c r="E67" s="252" t="str">
        <f>IF($A67&gt;0,VLOOKUP($A67,[2]ADICIONALES!$A$1:$C$200,3,FALSE),"")</f>
        <v/>
      </c>
      <c r="F67" s="252"/>
      <c r="G67" s="32"/>
      <c r="H67" s="105"/>
      <c r="I67" s="22" t="str">
        <f t="shared" si="0"/>
        <v/>
      </c>
    </row>
    <row r="68" spans="1:11" x14ac:dyDescent="0.2">
      <c r="A68" s="21"/>
      <c r="B68" s="251" t="str">
        <f>IF($A68&gt;0,VLOOKUP($A68,[2]ADICIONALES!$A$1:$C$200,2,FALSE),"")</f>
        <v/>
      </c>
      <c r="C68" s="251"/>
      <c r="D68" s="251"/>
      <c r="E68" s="252" t="str">
        <f>IF($A68&gt;0,VLOOKUP($A68,[2]ADICIONALES!$A$1:$C$200,3,FALSE),"")</f>
        <v/>
      </c>
      <c r="F68" s="252"/>
      <c r="G68" s="32"/>
      <c r="H68" s="105"/>
      <c r="I68" s="22" t="str">
        <f t="shared" si="0"/>
        <v/>
      </c>
    </row>
    <row r="69" spans="1:11" x14ac:dyDescent="0.2">
      <c r="A69" s="21"/>
      <c r="B69" s="251" t="str">
        <f>IF($A69&gt;0,VLOOKUP($A69,[2]ADICIONALES!$A$1:$C$200,2,FALSE),"")</f>
        <v/>
      </c>
      <c r="C69" s="251"/>
      <c r="D69" s="251"/>
      <c r="E69" s="252" t="str">
        <f>IF($A69&gt;0,VLOOKUP($A69,[2]ADICIONALES!$A$1:$C$200,3,FALSE),"")</f>
        <v/>
      </c>
      <c r="F69" s="252"/>
      <c r="G69" s="32"/>
      <c r="H69" s="105"/>
      <c r="I69" s="22" t="str">
        <f t="shared" si="0"/>
        <v/>
      </c>
    </row>
    <row r="70" spans="1:11" x14ac:dyDescent="0.2">
      <c r="A70" s="21"/>
      <c r="B70" s="251" t="str">
        <f>IF($A70&gt;0,VLOOKUP($A70,[2]ADICIONALES!$A$1:$C$200,2,FALSE),"")</f>
        <v/>
      </c>
      <c r="C70" s="251"/>
      <c r="D70" s="251"/>
      <c r="E70" s="252" t="str">
        <f>IF($A70&gt;0,VLOOKUP($A70,[2]ADICIONALES!$A$1:$C$200,3,FALSE),"")</f>
        <v/>
      </c>
      <c r="F70" s="252"/>
      <c r="G70" s="32"/>
      <c r="H70" s="105"/>
      <c r="I70" s="22" t="str">
        <f t="shared" si="0"/>
        <v/>
      </c>
    </row>
    <row r="71" spans="1:11" x14ac:dyDescent="0.2">
      <c r="A71" s="21"/>
      <c r="B71" s="251" t="str">
        <f>IF($A71&gt;0,VLOOKUP($A71,[2]ADICIONALES!$A$1:$C$200,2,FALSE),"")</f>
        <v/>
      </c>
      <c r="C71" s="251"/>
      <c r="D71" s="251"/>
      <c r="E71" s="252" t="str">
        <f>IF($A71&gt;0,VLOOKUP($A71,[2]ADICIONALES!$A$1:$C$200,3,FALSE),"")</f>
        <v/>
      </c>
      <c r="F71" s="252"/>
      <c r="G71" s="32"/>
      <c r="H71" s="105"/>
      <c r="I71" s="22" t="str">
        <f t="shared" si="0"/>
        <v/>
      </c>
    </row>
    <row r="72" spans="1:11" x14ac:dyDescent="0.2">
      <c r="A72" s="21"/>
      <c r="B72" s="251" t="str">
        <f>IF($A72&gt;0,VLOOKUP($A72,[2]ADICIONALES!$A$1:$C$200,2,FALSE),"")</f>
        <v/>
      </c>
      <c r="C72" s="251"/>
      <c r="D72" s="251"/>
      <c r="E72" s="252" t="str">
        <f>IF($A72&gt;0,VLOOKUP($A72,[2]ADICIONALES!$A$1:$C$200,3,FALSE),"")</f>
        <v/>
      </c>
      <c r="F72" s="252"/>
      <c r="G72" s="32"/>
      <c r="H72" s="105"/>
      <c r="I72" s="22" t="str">
        <f t="shared" si="0"/>
        <v/>
      </c>
    </row>
    <row r="73" spans="1:11" x14ac:dyDescent="0.2">
      <c r="A73" s="21"/>
      <c r="B73" s="251" t="str">
        <f>IF($A73&gt;0,VLOOKUP($A73,[2]ADICIONALES!$A$1:$C$200,2,FALSE),"")</f>
        <v/>
      </c>
      <c r="C73" s="251"/>
      <c r="D73" s="251"/>
      <c r="E73" s="252" t="str">
        <f>IF($A73&gt;0,VLOOKUP($A73,[2]ADICIONALES!$A$1:$C$200,3,FALSE),"")</f>
        <v/>
      </c>
      <c r="F73" s="252"/>
      <c r="G73" s="32"/>
      <c r="H73" s="105"/>
      <c r="I73" s="22" t="str">
        <f t="shared" si="0"/>
        <v/>
      </c>
    </row>
    <row r="74" spans="1:11" x14ac:dyDescent="0.2">
      <c r="A74" s="21"/>
      <c r="B74" s="251" t="str">
        <f>IF($A74&gt;0,VLOOKUP($A74,[2]ADICIONALES!$A$1:$C$200,2,FALSE),"")</f>
        <v/>
      </c>
      <c r="C74" s="251"/>
      <c r="D74" s="251"/>
      <c r="E74" s="252" t="str">
        <f>IF($A74&gt;0,VLOOKUP($A74,[2]ADICIONALES!$A$1:$C$200,3,FALSE),"")</f>
        <v/>
      </c>
      <c r="F74" s="252"/>
      <c r="G74" s="32"/>
      <c r="H74" s="105"/>
      <c r="I74" s="22" t="str">
        <f t="shared" si="0"/>
        <v/>
      </c>
    </row>
    <row r="75" spans="1:11" x14ac:dyDescent="0.2">
      <c r="A75" s="21"/>
      <c r="B75" s="251" t="str">
        <f>IF($A75&gt;0,VLOOKUP($A75,[2]ADICIONALES!$A$1:$C$200,2,FALSE),"")</f>
        <v/>
      </c>
      <c r="C75" s="251"/>
      <c r="D75" s="251"/>
      <c r="E75" s="252" t="str">
        <f>IF($A75&gt;0,VLOOKUP($A75,[2]ADICIONALES!$A$1:$C$200,3,FALSE),"")</f>
        <v/>
      </c>
      <c r="F75" s="252"/>
      <c r="G75" s="32"/>
      <c r="H75" s="105"/>
      <c r="I75" s="22" t="str">
        <f t="shared" si="0"/>
        <v/>
      </c>
    </row>
    <row r="76" spans="1:11" x14ac:dyDescent="0.2">
      <c r="A76" s="21"/>
      <c r="B76" s="251" t="str">
        <f>IF($A76&gt;0,VLOOKUP($A76,[2]ADICIONALES!$A$1:$C$200,2,FALSE),"")</f>
        <v/>
      </c>
      <c r="C76" s="251"/>
      <c r="D76" s="251"/>
      <c r="E76" s="252" t="str">
        <f>IF($A76&gt;0,VLOOKUP($A76,[2]ADICIONALES!$A$1:$C$200,3,FALSE),"")</f>
        <v/>
      </c>
      <c r="F76" s="252"/>
      <c r="G76" s="32"/>
      <c r="H76" s="105"/>
      <c r="I76" s="22" t="str">
        <f t="shared" si="0"/>
        <v/>
      </c>
    </row>
    <row r="77" spans="1:11" x14ac:dyDescent="0.2">
      <c r="A77" s="21"/>
      <c r="B77" s="251" t="str">
        <f>IF($A77&gt;0,VLOOKUP($A77,[2]ADICIONALES!$A$1:$C$200,2,FALSE),"")</f>
        <v/>
      </c>
      <c r="C77" s="251"/>
      <c r="D77" s="251"/>
      <c r="E77" s="252" t="str">
        <f>IF($A77&gt;0,VLOOKUP($A77,[2]ADICIONALES!$A$1:$C$200,3,FALSE),"")</f>
        <v/>
      </c>
      <c r="F77" s="252"/>
      <c r="G77" s="32"/>
      <c r="H77" s="105"/>
      <c r="I77" s="22" t="str">
        <f t="shared" si="0"/>
        <v/>
      </c>
    </row>
    <row r="78" spans="1:11" s="25" customFormat="1" x14ac:dyDescent="0.2">
      <c r="A78" s="21"/>
      <c r="B78" s="251" t="str">
        <f>IF($A78&gt;0,VLOOKUP($A78,[2]ADICIONALES!$A$1:$C$200,2,FALSE),"")</f>
        <v/>
      </c>
      <c r="C78" s="251"/>
      <c r="D78" s="251"/>
      <c r="E78" s="253"/>
      <c r="F78" s="253"/>
      <c r="G78" s="23"/>
      <c r="H78" s="105"/>
      <c r="I78" s="24"/>
    </row>
    <row r="79" spans="1:11" x14ac:dyDescent="0.2">
      <c r="E79" s="254"/>
      <c r="F79" s="254"/>
      <c r="G79" s="32"/>
      <c r="H79" s="105"/>
    </row>
    <row r="80" spans="1:11" s="8" customFormat="1" x14ac:dyDescent="0.2">
      <c r="A80" s="6"/>
      <c r="B80" s="6"/>
      <c r="C80" s="6"/>
      <c r="D80" s="6"/>
      <c r="E80" s="254"/>
      <c r="F80" s="254"/>
      <c r="G80" s="32"/>
      <c r="H80" s="105"/>
      <c r="J80" s="6"/>
      <c r="K80" s="6"/>
    </row>
    <row r="81" spans="1:11" s="8" customFormat="1" x14ac:dyDescent="0.2">
      <c r="A81" s="6"/>
      <c r="B81" s="6"/>
      <c r="C81" s="6"/>
      <c r="D81" s="6"/>
      <c r="E81" s="254"/>
      <c r="F81" s="254"/>
      <c r="G81" s="32"/>
      <c r="H81" s="105"/>
      <c r="J81" s="6"/>
      <c r="K81" s="6"/>
    </row>
    <row r="82" spans="1:11" s="8" customFormat="1" x14ac:dyDescent="0.2">
      <c r="A82" s="6"/>
      <c r="B82" s="6"/>
      <c r="C82" s="6"/>
      <c r="D82" s="6"/>
      <c r="E82" s="254"/>
      <c r="F82" s="254"/>
      <c r="G82" s="32"/>
      <c r="H82" s="105"/>
      <c r="J82" s="6"/>
      <c r="K82" s="6"/>
    </row>
    <row r="83" spans="1:11" s="8" customFormat="1" x14ac:dyDescent="0.2">
      <c r="A83" s="6"/>
      <c r="B83" s="6"/>
      <c r="C83" s="6"/>
      <c r="D83" s="6"/>
      <c r="E83" s="254"/>
      <c r="F83" s="254"/>
      <c r="G83" s="32"/>
      <c r="H83" s="105"/>
      <c r="J83" s="6"/>
      <c r="K83" s="6"/>
    </row>
    <row r="84" spans="1:11" s="8" customFormat="1" x14ac:dyDescent="0.2">
      <c r="A84" s="6"/>
      <c r="B84" s="6"/>
      <c r="C84" s="6"/>
      <c r="D84" s="6"/>
      <c r="E84" s="254"/>
      <c r="F84" s="254"/>
      <c r="G84" s="32"/>
      <c r="H84" s="105"/>
      <c r="J84" s="6"/>
      <c r="K84" s="6"/>
    </row>
    <row r="85" spans="1:11" s="8" customFormat="1" x14ac:dyDescent="0.2">
      <c r="A85" s="6"/>
      <c r="B85" s="6"/>
      <c r="C85" s="6"/>
      <c r="D85" s="6"/>
      <c r="E85" s="254"/>
      <c r="F85" s="254"/>
      <c r="G85" s="32"/>
      <c r="H85" s="105"/>
      <c r="J85" s="6"/>
      <c r="K85" s="6"/>
    </row>
    <row r="86" spans="1:11" s="8" customFormat="1" x14ac:dyDescent="0.2">
      <c r="A86" s="6"/>
      <c r="B86" s="6"/>
      <c r="C86" s="6"/>
      <c r="D86" s="6"/>
      <c r="E86" s="254"/>
      <c r="F86" s="254"/>
      <c r="G86" s="32"/>
      <c r="H86" s="105"/>
      <c r="J86" s="6"/>
      <c r="K86" s="6"/>
    </row>
    <row r="87" spans="1:11" s="8" customFormat="1" x14ac:dyDescent="0.2">
      <c r="A87" s="6"/>
      <c r="B87" s="6"/>
      <c r="C87" s="6"/>
      <c r="D87" s="6"/>
      <c r="E87" s="254"/>
      <c r="F87" s="254"/>
      <c r="G87" s="32"/>
      <c r="H87" s="105"/>
      <c r="J87" s="6"/>
      <c r="K87" s="6"/>
    </row>
    <row r="88" spans="1:11" s="8" customFormat="1" x14ac:dyDescent="0.2">
      <c r="A88" s="6"/>
      <c r="B88" s="6"/>
      <c r="C88" s="6"/>
      <c r="D88" s="6"/>
      <c r="E88" s="254"/>
      <c r="F88" s="254"/>
      <c r="G88" s="32"/>
      <c r="H88" s="105"/>
      <c r="J88" s="6"/>
      <c r="K88" s="6"/>
    </row>
    <row r="89" spans="1:11" s="8" customFormat="1" x14ac:dyDescent="0.2">
      <c r="A89" s="6"/>
      <c r="B89" s="6"/>
      <c r="C89" s="6"/>
      <c r="D89" s="6"/>
      <c r="E89" s="254"/>
      <c r="F89" s="254"/>
      <c r="G89" s="32"/>
      <c r="H89" s="105"/>
      <c r="J89" s="6"/>
      <c r="K89" s="6"/>
    </row>
    <row r="90" spans="1:11" s="8" customFormat="1" x14ac:dyDescent="0.2">
      <c r="A90" s="6"/>
      <c r="B90" s="6"/>
      <c r="C90" s="6"/>
      <c r="D90" s="6"/>
      <c r="E90" s="254"/>
      <c r="F90" s="254"/>
      <c r="G90" s="32"/>
      <c r="H90" s="105"/>
      <c r="J90" s="6"/>
      <c r="K90" s="6"/>
    </row>
    <row r="91" spans="1:11" s="8" customFormat="1" x14ac:dyDescent="0.2">
      <c r="A91" s="6"/>
      <c r="B91" s="6"/>
      <c r="C91" s="6"/>
      <c r="D91" s="6"/>
      <c r="E91" s="254"/>
      <c r="F91" s="254"/>
      <c r="G91" s="32"/>
      <c r="H91" s="105"/>
      <c r="J91" s="6"/>
      <c r="K91" s="6"/>
    </row>
    <row r="92" spans="1:11" s="8" customFormat="1" x14ac:dyDescent="0.2">
      <c r="A92" s="6"/>
      <c r="B92" s="6"/>
      <c r="C92" s="6"/>
      <c r="D92" s="6"/>
      <c r="E92" s="254"/>
      <c r="F92" s="254"/>
      <c r="G92" s="32"/>
      <c r="H92" s="105"/>
      <c r="J92" s="6"/>
      <c r="K92" s="6"/>
    </row>
    <row r="93" spans="1:11" s="8" customFormat="1" x14ac:dyDescent="0.2">
      <c r="A93" s="6"/>
      <c r="B93" s="6"/>
      <c r="C93" s="6"/>
      <c r="D93" s="6"/>
      <c r="E93" s="254"/>
      <c r="F93" s="254"/>
      <c r="G93" s="32"/>
      <c r="H93" s="105"/>
      <c r="J93" s="6"/>
      <c r="K93" s="6"/>
    </row>
    <row r="94" spans="1:11" s="8" customFormat="1" x14ac:dyDescent="0.2">
      <c r="A94" s="6"/>
      <c r="B94" s="6"/>
      <c r="C94" s="6"/>
      <c r="D94" s="6"/>
      <c r="E94" s="254"/>
      <c r="F94" s="254"/>
      <c r="G94" s="32"/>
      <c r="H94" s="105"/>
      <c r="J94" s="6"/>
      <c r="K94" s="6"/>
    </row>
    <row r="95" spans="1:11" s="8" customFormat="1" x14ac:dyDescent="0.2">
      <c r="A95" s="6"/>
      <c r="B95" s="6"/>
      <c r="C95" s="6"/>
      <c r="D95" s="6"/>
      <c r="E95" s="254"/>
      <c r="F95" s="254"/>
      <c r="G95" s="32"/>
      <c r="H95" s="105"/>
      <c r="J95" s="6"/>
      <c r="K95" s="6"/>
    </row>
    <row r="96" spans="1:11" s="8" customFormat="1" x14ac:dyDescent="0.2">
      <c r="A96" s="6"/>
      <c r="B96" s="6"/>
      <c r="C96" s="6"/>
      <c r="D96" s="6"/>
      <c r="E96" s="254"/>
      <c r="F96" s="254"/>
      <c r="G96" s="32"/>
      <c r="H96" s="105"/>
      <c r="J96" s="6"/>
      <c r="K96" s="6"/>
    </row>
    <row r="97" spans="1:11" s="8" customFormat="1" x14ac:dyDescent="0.2">
      <c r="A97" s="6"/>
      <c r="B97" s="6"/>
      <c r="C97" s="6"/>
      <c r="D97" s="6"/>
      <c r="E97" s="254"/>
      <c r="F97" s="254"/>
      <c r="G97" s="32"/>
      <c r="H97" s="105"/>
      <c r="J97" s="6"/>
      <c r="K97" s="6"/>
    </row>
    <row r="98" spans="1:11" s="8" customFormat="1" x14ac:dyDescent="0.2">
      <c r="A98" s="6"/>
      <c r="B98" s="6"/>
      <c r="C98" s="6"/>
      <c r="D98" s="6"/>
      <c r="E98" s="254"/>
      <c r="F98" s="254"/>
      <c r="G98" s="32"/>
      <c r="H98" s="105"/>
      <c r="J98" s="6"/>
      <c r="K98" s="6"/>
    </row>
    <row r="99" spans="1:11" s="8" customFormat="1" x14ac:dyDescent="0.2">
      <c r="A99" s="6"/>
      <c r="B99" s="6"/>
      <c r="C99" s="6"/>
      <c r="D99" s="6"/>
      <c r="E99" s="254"/>
      <c r="F99" s="254"/>
      <c r="G99" s="32"/>
      <c r="H99" s="105"/>
      <c r="J99" s="6"/>
      <c r="K99" s="6"/>
    </row>
    <row r="100" spans="1:11" s="8" customFormat="1" x14ac:dyDescent="0.2">
      <c r="A100" s="6"/>
      <c r="B100" s="6"/>
      <c r="C100" s="6"/>
      <c r="D100" s="6"/>
      <c r="E100" s="254"/>
      <c r="F100" s="254"/>
      <c r="G100" s="32"/>
      <c r="H100" s="105"/>
      <c r="J100" s="6"/>
      <c r="K100" s="6"/>
    </row>
    <row r="101" spans="1:11" s="8" customFormat="1" x14ac:dyDescent="0.2">
      <c r="A101" s="6"/>
      <c r="B101" s="6"/>
      <c r="C101" s="6"/>
      <c r="D101" s="6"/>
      <c r="E101" s="254"/>
      <c r="F101" s="254"/>
      <c r="G101" s="32"/>
      <c r="H101" s="105"/>
      <c r="J101" s="6"/>
      <c r="K101" s="6"/>
    </row>
    <row r="102" spans="1:11" s="8" customFormat="1" x14ac:dyDescent="0.2">
      <c r="A102" s="6"/>
      <c r="B102" s="6"/>
      <c r="C102" s="6"/>
      <c r="D102" s="6"/>
      <c r="E102" s="254"/>
      <c r="F102" s="254"/>
      <c r="G102" s="32"/>
      <c r="H102" s="105"/>
      <c r="J102" s="6"/>
      <c r="K102" s="6"/>
    </row>
    <row r="103" spans="1:11" s="8" customFormat="1" x14ac:dyDescent="0.2">
      <c r="A103" s="6"/>
      <c r="B103" s="6"/>
      <c r="C103" s="6"/>
      <c r="D103" s="6"/>
      <c r="E103" s="254"/>
      <c r="F103" s="254"/>
      <c r="G103" s="32"/>
      <c r="H103" s="105"/>
      <c r="J103" s="6"/>
      <c r="K103" s="6"/>
    </row>
    <row r="104" spans="1:11" s="8" customFormat="1" x14ac:dyDescent="0.2">
      <c r="A104" s="6"/>
      <c r="B104" s="6"/>
      <c r="C104" s="6"/>
      <c r="D104" s="6"/>
      <c r="E104" s="254"/>
      <c r="F104" s="254"/>
      <c r="G104" s="32"/>
      <c r="H104" s="105"/>
      <c r="J104" s="6"/>
      <c r="K104" s="6"/>
    </row>
    <row r="105" spans="1:11" s="8" customFormat="1" x14ac:dyDescent="0.2">
      <c r="A105" s="6"/>
      <c r="B105" s="6"/>
      <c r="C105" s="6"/>
      <c r="D105" s="6"/>
      <c r="E105" s="254"/>
      <c r="F105" s="254"/>
      <c r="G105" s="32"/>
      <c r="H105" s="105"/>
      <c r="J105" s="6"/>
      <c r="K105" s="6"/>
    </row>
    <row r="106" spans="1:11" s="8" customFormat="1" x14ac:dyDescent="0.2">
      <c r="A106" s="6"/>
      <c r="B106" s="6"/>
      <c r="C106" s="6"/>
      <c r="D106" s="6"/>
      <c r="E106" s="254"/>
      <c r="F106" s="254"/>
      <c r="G106" s="32"/>
      <c r="H106" s="105"/>
      <c r="J106" s="6"/>
      <c r="K106" s="6"/>
    </row>
    <row r="107" spans="1:11" s="8" customFormat="1" x14ac:dyDescent="0.2">
      <c r="A107" s="6"/>
      <c r="B107" s="6"/>
      <c r="C107" s="6"/>
      <c r="D107" s="6"/>
      <c r="E107" s="254"/>
      <c r="F107" s="254"/>
      <c r="G107" s="32"/>
      <c r="H107" s="105"/>
      <c r="J107" s="6"/>
      <c r="K107" s="6"/>
    </row>
    <row r="108" spans="1:11" s="8" customFormat="1" x14ac:dyDescent="0.2">
      <c r="A108" s="6"/>
      <c r="B108" s="6"/>
      <c r="C108" s="6"/>
      <c r="D108" s="6"/>
      <c r="E108" s="254"/>
      <c r="F108" s="254"/>
      <c r="G108" s="32"/>
      <c r="H108" s="105"/>
      <c r="J108" s="6"/>
      <c r="K108" s="6"/>
    </row>
    <row r="109" spans="1:11" s="8" customFormat="1" x14ac:dyDescent="0.2">
      <c r="A109" s="6"/>
      <c r="B109" s="6"/>
      <c r="C109" s="6"/>
      <c r="D109" s="6"/>
      <c r="E109" s="254"/>
      <c r="F109" s="254"/>
      <c r="G109" s="32"/>
      <c r="H109" s="105"/>
      <c r="J109" s="6"/>
      <c r="K109" s="6"/>
    </row>
    <row r="110" spans="1:11" s="8" customFormat="1" x14ac:dyDescent="0.2">
      <c r="A110" s="6"/>
      <c r="B110" s="6"/>
      <c r="C110" s="6"/>
      <c r="D110" s="6"/>
      <c r="E110" s="254"/>
      <c r="F110" s="254"/>
      <c r="G110" s="32"/>
      <c r="H110" s="105"/>
      <c r="J110" s="6"/>
      <c r="K110" s="6"/>
    </row>
    <row r="111" spans="1:11" s="8" customFormat="1" x14ac:dyDescent="0.2">
      <c r="A111" s="6"/>
      <c r="B111" s="6"/>
      <c r="C111" s="6"/>
      <c r="D111" s="6"/>
      <c r="E111" s="254"/>
      <c r="F111" s="254"/>
      <c r="G111" s="32"/>
      <c r="H111" s="105"/>
      <c r="J111" s="6"/>
      <c r="K111" s="6"/>
    </row>
    <row r="112" spans="1:11" s="8" customFormat="1" x14ac:dyDescent="0.2">
      <c r="A112" s="6"/>
      <c r="B112" s="6"/>
      <c r="C112" s="6"/>
      <c r="D112" s="6"/>
      <c r="E112" s="254"/>
      <c r="F112" s="254"/>
      <c r="G112" s="32"/>
      <c r="H112" s="105"/>
      <c r="J112" s="6"/>
      <c r="K112" s="6"/>
    </row>
    <row r="113" spans="1:11" s="8" customFormat="1" x14ac:dyDescent="0.2">
      <c r="A113" s="6"/>
      <c r="B113" s="6"/>
      <c r="C113" s="6"/>
      <c r="D113" s="6"/>
      <c r="E113" s="254"/>
      <c r="F113" s="254"/>
      <c r="G113" s="32"/>
      <c r="H113" s="105"/>
      <c r="J113" s="6"/>
      <c r="K113" s="6"/>
    </row>
    <row r="114" spans="1:11" s="8" customFormat="1" x14ac:dyDescent="0.2">
      <c r="A114" s="6"/>
      <c r="B114" s="6"/>
      <c r="C114" s="6"/>
      <c r="D114" s="6"/>
      <c r="E114" s="254"/>
      <c r="F114" s="254"/>
      <c r="G114" s="32"/>
      <c r="H114" s="105"/>
      <c r="J114" s="6"/>
      <c r="K114" s="6"/>
    </row>
    <row r="115" spans="1:11" s="8" customFormat="1" x14ac:dyDescent="0.2">
      <c r="A115" s="6"/>
      <c r="B115" s="6"/>
      <c r="C115" s="6"/>
      <c r="D115" s="6"/>
      <c r="E115" s="254"/>
      <c r="F115" s="254"/>
      <c r="G115" s="32"/>
      <c r="H115" s="105"/>
      <c r="J115" s="6"/>
      <c r="K115" s="6"/>
    </row>
    <row r="116" spans="1:11" s="8" customFormat="1" x14ac:dyDescent="0.2">
      <c r="A116" s="6"/>
      <c r="B116" s="6"/>
      <c r="C116" s="6"/>
      <c r="D116" s="6"/>
      <c r="E116" s="254"/>
      <c r="F116" s="254"/>
      <c r="G116" s="32"/>
      <c r="H116" s="105"/>
      <c r="J116" s="6"/>
      <c r="K116" s="6"/>
    </row>
    <row r="117" spans="1:11" s="8" customFormat="1" x14ac:dyDescent="0.2">
      <c r="A117" s="6"/>
      <c r="B117" s="6"/>
      <c r="C117" s="6"/>
      <c r="D117" s="6"/>
      <c r="E117" s="254"/>
      <c r="F117" s="254"/>
      <c r="G117" s="32"/>
      <c r="H117" s="105"/>
      <c r="J117" s="6"/>
      <c r="K117" s="6"/>
    </row>
    <row r="118" spans="1:11" s="8" customFormat="1" x14ac:dyDescent="0.2">
      <c r="A118" s="6"/>
      <c r="B118" s="6"/>
      <c r="C118" s="6"/>
      <c r="D118" s="6"/>
      <c r="E118" s="254"/>
      <c r="F118" s="254"/>
      <c r="G118" s="32"/>
      <c r="H118" s="105"/>
      <c r="J118" s="6"/>
      <c r="K118" s="6"/>
    </row>
    <row r="119" spans="1:11" s="8" customFormat="1" x14ac:dyDescent="0.2">
      <c r="A119" s="6"/>
      <c r="B119" s="6"/>
      <c r="C119" s="6"/>
      <c r="D119" s="6"/>
      <c r="E119" s="254"/>
      <c r="F119" s="254"/>
      <c r="G119" s="32"/>
      <c r="H119" s="105"/>
      <c r="J119" s="6"/>
      <c r="K119" s="6"/>
    </row>
    <row r="120" spans="1:11" s="8" customFormat="1" x14ac:dyDescent="0.2">
      <c r="A120" s="6"/>
      <c r="B120" s="6"/>
      <c r="C120" s="6"/>
      <c r="D120" s="6"/>
      <c r="E120" s="254"/>
      <c r="F120" s="254"/>
      <c r="G120" s="32"/>
      <c r="H120" s="105"/>
      <c r="J120" s="6"/>
      <c r="K120" s="6"/>
    </row>
    <row r="121" spans="1:11" s="8" customFormat="1" x14ac:dyDescent="0.2">
      <c r="A121" s="6"/>
      <c r="B121" s="6"/>
      <c r="C121" s="6"/>
      <c r="D121" s="6"/>
      <c r="E121" s="254"/>
      <c r="F121" s="254"/>
      <c r="G121" s="32"/>
      <c r="H121" s="105"/>
      <c r="J121" s="6"/>
      <c r="K121" s="6"/>
    </row>
    <row r="122" spans="1:11" s="8" customFormat="1" x14ac:dyDescent="0.2">
      <c r="A122" s="6"/>
      <c r="B122" s="6"/>
      <c r="C122" s="6"/>
      <c r="D122" s="6"/>
      <c r="E122" s="254"/>
      <c r="F122" s="254"/>
      <c r="G122" s="32"/>
      <c r="H122" s="105"/>
      <c r="J122" s="6"/>
      <c r="K122" s="6"/>
    </row>
    <row r="123" spans="1:11" s="8" customFormat="1" x14ac:dyDescent="0.2">
      <c r="A123" s="6"/>
      <c r="B123" s="6"/>
      <c r="C123" s="6"/>
      <c r="D123" s="6"/>
      <c r="E123" s="254"/>
      <c r="F123" s="254"/>
      <c r="G123" s="32"/>
      <c r="H123" s="105"/>
      <c r="J123" s="6"/>
      <c r="K123" s="6"/>
    </row>
    <row r="124" spans="1:11" s="8" customFormat="1" x14ac:dyDescent="0.2">
      <c r="A124" s="6"/>
      <c r="B124" s="6"/>
      <c r="C124" s="6"/>
      <c r="D124" s="6"/>
      <c r="E124" s="254"/>
      <c r="F124" s="254"/>
      <c r="G124" s="32"/>
      <c r="H124" s="105"/>
      <c r="J124" s="6"/>
      <c r="K124" s="6"/>
    </row>
    <row r="125" spans="1:11" s="8" customFormat="1" x14ac:dyDescent="0.2">
      <c r="A125" s="6"/>
      <c r="B125" s="6"/>
      <c r="C125" s="6"/>
      <c r="D125" s="6"/>
      <c r="E125" s="254"/>
      <c r="F125" s="254"/>
      <c r="G125" s="32"/>
      <c r="H125" s="105"/>
      <c r="J125" s="6"/>
      <c r="K125" s="6"/>
    </row>
    <row r="126" spans="1:11" s="8" customFormat="1" x14ac:dyDescent="0.2">
      <c r="A126" s="6"/>
      <c r="B126" s="6"/>
      <c r="C126" s="6"/>
      <c r="D126" s="6"/>
      <c r="E126" s="254"/>
      <c r="F126" s="254"/>
      <c r="G126" s="32"/>
      <c r="H126" s="105"/>
      <c r="J126" s="6"/>
      <c r="K126" s="6"/>
    </row>
    <row r="127" spans="1:11" s="8" customFormat="1" x14ac:dyDescent="0.2">
      <c r="A127" s="6"/>
      <c r="B127" s="6"/>
      <c r="C127" s="6"/>
      <c r="D127" s="6"/>
      <c r="E127" s="254"/>
      <c r="F127" s="254"/>
      <c r="G127" s="32"/>
      <c r="H127" s="105"/>
      <c r="J127" s="6"/>
      <c r="K127" s="6"/>
    </row>
    <row r="128" spans="1:11" s="8" customFormat="1" x14ac:dyDescent="0.2">
      <c r="A128" s="6"/>
      <c r="B128" s="6"/>
      <c r="C128" s="6"/>
      <c r="D128" s="6"/>
      <c r="E128" s="254"/>
      <c r="F128" s="254"/>
      <c r="G128" s="32"/>
      <c r="H128" s="105"/>
      <c r="J128" s="6"/>
      <c r="K128" s="6"/>
    </row>
    <row r="129" spans="1:11" s="8" customFormat="1" x14ac:dyDescent="0.2">
      <c r="A129" s="6"/>
      <c r="B129" s="6"/>
      <c r="C129" s="6"/>
      <c r="D129" s="6"/>
      <c r="E129" s="254"/>
      <c r="F129" s="254"/>
      <c r="G129" s="32"/>
      <c r="H129" s="105"/>
      <c r="J129" s="6"/>
      <c r="K129" s="6"/>
    </row>
    <row r="130" spans="1:11" s="8" customFormat="1" x14ac:dyDescent="0.2">
      <c r="A130" s="6"/>
      <c r="B130" s="6"/>
      <c r="C130" s="6"/>
      <c r="D130" s="6"/>
      <c r="E130" s="254"/>
      <c r="F130" s="254"/>
      <c r="G130" s="32"/>
      <c r="H130" s="105"/>
      <c r="J130" s="6"/>
      <c r="K130" s="6"/>
    </row>
    <row r="131" spans="1:11" s="8" customFormat="1" x14ac:dyDescent="0.2">
      <c r="A131" s="6"/>
      <c r="B131" s="6"/>
      <c r="C131" s="6"/>
      <c r="D131" s="6"/>
      <c r="E131" s="254"/>
      <c r="F131" s="254"/>
      <c r="G131" s="32"/>
      <c r="H131" s="105"/>
      <c r="J131" s="6"/>
      <c r="K131" s="6"/>
    </row>
    <row r="132" spans="1:11" s="8" customFormat="1" x14ac:dyDescent="0.2">
      <c r="A132" s="6"/>
      <c r="B132" s="6"/>
      <c r="C132" s="6"/>
      <c r="D132" s="6"/>
      <c r="E132" s="254"/>
      <c r="F132" s="254"/>
      <c r="G132" s="32"/>
      <c r="H132" s="105"/>
      <c r="J132" s="6"/>
      <c r="K132" s="6"/>
    </row>
    <row r="133" spans="1:11" s="8" customFormat="1" x14ac:dyDescent="0.2">
      <c r="A133" s="6"/>
      <c r="B133" s="6"/>
      <c r="C133" s="6"/>
      <c r="D133" s="6"/>
      <c r="E133" s="254"/>
      <c r="F133" s="254"/>
      <c r="G133" s="32"/>
      <c r="H133" s="105"/>
      <c r="J133" s="6"/>
      <c r="K133" s="6"/>
    </row>
    <row r="134" spans="1:11" s="8" customFormat="1" x14ac:dyDescent="0.2">
      <c r="A134" s="6"/>
      <c r="B134" s="6"/>
      <c r="C134" s="6"/>
      <c r="D134" s="6"/>
      <c r="E134" s="254"/>
      <c r="F134" s="254"/>
      <c r="G134" s="32"/>
      <c r="H134" s="105"/>
      <c r="J134" s="6"/>
      <c r="K134" s="6"/>
    </row>
    <row r="135" spans="1:11" s="8" customFormat="1" x14ac:dyDescent="0.2">
      <c r="A135" s="6"/>
      <c r="B135" s="6"/>
      <c r="C135" s="6"/>
      <c r="D135" s="6"/>
      <c r="E135" s="254"/>
      <c r="F135" s="254"/>
      <c r="G135" s="32"/>
      <c r="H135" s="105"/>
      <c r="J135" s="6"/>
      <c r="K135" s="6"/>
    </row>
    <row r="136" spans="1:11" s="8" customFormat="1" x14ac:dyDescent="0.2">
      <c r="A136" s="6"/>
      <c r="B136" s="6"/>
      <c r="C136" s="6"/>
      <c r="D136" s="6"/>
      <c r="E136" s="254"/>
      <c r="F136" s="254"/>
      <c r="G136" s="32"/>
      <c r="H136" s="105"/>
      <c r="J136" s="6"/>
      <c r="K136" s="6"/>
    </row>
    <row r="137" spans="1:11" s="8" customFormat="1" x14ac:dyDescent="0.2">
      <c r="A137" s="6"/>
      <c r="B137" s="6"/>
      <c r="C137" s="6"/>
      <c r="D137" s="6"/>
      <c r="E137" s="254"/>
      <c r="F137" s="254"/>
      <c r="G137" s="32"/>
      <c r="H137" s="105"/>
      <c r="J137" s="6"/>
      <c r="K137" s="6"/>
    </row>
    <row r="138" spans="1:11" s="8" customFormat="1" x14ac:dyDescent="0.2">
      <c r="A138" s="6"/>
      <c r="B138" s="6"/>
      <c r="C138" s="6"/>
      <c r="D138" s="6"/>
      <c r="E138" s="254"/>
      <c r="F138" s="254"/>
      <c r="G138" s="32"/>
      <c r="H138" s="105"/>
      <c r="J138" s="6"/>
      <c r="K138" s="6"/>
    </row>
    <row r="139" spans="1:11" s="8" customFormat="1" x14ac:dyDescent="0.2">
      <c r="A139" s="6"/>
      <c r="B139" s="6"/>
      <c r="C139" s="6"/>
      <c r="D139" s="6"/>
      <c r="E139" s="254"/>
      <c r="F139" s="254"/>
      <c r="G139" s="32"/>
      <c r="H139" s="105"/>
      <c r="J139" s="6"/>
      <c r="K139" s="6"/>
    </row>
    <row r="140" spans="1:11" s="8" customFormat="1" x14ac:dyDescent="0.2">
      <c r="A140" s="6"/>
      <c r="B140" s="6"/>
      <c r="C140" s="6"/>
      <c r="D140" s="6"/>
      <c r="E140" s="254"/>
      <c r="F140" s="254"/>
      <c r="G140" s="32"/>
      <c r="H140" s="105"/>
      <c r="J140" s="6"/>
      <c r="K140" s="6"/>
    </row>
    <row r="141" spans="1:11" s="8" customFormat="1" x14ac:dyDescent="0.2">
      <c r="A141" s="6"/>
      <c r="B141" s="6"/>
      <c r="C141" s="6"/>
      <c r="D141" s="6"/>
      <c r="E141" s="254"/>
      <c r="F141" s="254"/>
      <c r="G141" s="32"/>
      <c r="H141" s="105"/>
      <c r="J141" s="6"/>
      <c r="K141" s="6"/>
    </row>
    <row r="142" spans="1:11" s="8" customFormat="1" x14ac:dyDescent="0.2">
      <c r="A142" s="6"/>
      <c r="B142" s="6"/>
      <c r="C142" s="6"/>
      <c r="D142" s="6"/>
      <c r="E142" s="254"/>
      <c r="F142" s="254"/>
      <c r="G142" s="32"/>
      <c r="H142" s="105"/>
      <c r="J142" s="6"/>
      <c r="K142" s="6"/>
    </row>
    <row r="143" spans="1:11" s="8" customFormat="1" x14ac:dyDescent="0.2">
      <c r="A143" s="6"/>
      <c r="B143" s="6"/>
      <c r="C143" s="6"/>
      <c r="D143" s="6"/>
      <c r="E143" s="254"/>
      <c r="F143" s="254"/>
      <c r="G143" s="32"/>
      <c r="H143" s="105"/>
      <c r="J143" s="6"/>
      <c r="K143" s="6"/>
    </row>
    <row r="144" spans="1:11" s="8" customFormat="1" x14ac:dyDescent="0.2">
      <c r="A144" s="6"/>
      <c r="B144" s="6"/>
      <c r="C144" s="6"/>
      <c r="D144" s="6"/>
      <c r="E144" s="254"/>
      <c r="F144" s="254"/>
      <c r="G144" s="32"/>
      <c r="H144" s="105"/>
      <c r="J144" s="6"/>
      <c r="K144" s="6"/>
    </row>
    <row r="145" spans="1:11" s="8" customFormat="1" x14ac:dyDescent="0.2">
      <c r="A145" s="6"/>
      <c r="B145" s="6"/>
      <c r="C145" s="6"/>
      <c r="D145" s="6"/>
      <c r="E145" s="254"/>
      <c r="F145" s="254"/>
      <c r="G145" s="32"/>
      <c r="H145" s="105"/>
      <c r="J145" s="6"/>
      <c r="K145" s="6"/>
    </row>
    <row r="146" spans="1:11" s="8" customFormat="1" x14ac:dyDescent="0.2">
      <c r="A146" s="6"/>
      <c r="B146" s="6"/>
      <c r="C146" s="6"/>
      <c r="D146" s="6"/>
      <c r="E146" s="254"/>
      <c r="F146" s="254"/>
      <c r="G146" s="32"/>
      <c r="H146" s="105"/>
      <c r="J146" s="6"/>
      <c r="K146" s="6"/>
    </row>
    <row r="147" spans="1:11" s="8" customFormat="1" x14ac:dyDescent="0.2">
      <c r="A147" s="6"/>
      <c r="B147" s="6"/>
      <c r="C147" s="6"/>
      <c r="D147" s="6"/>
      <c r="E147" s="254"/>
      <c r="F147" s="254"/>
      <c r="G147" s="32"/>
      <c r="H147" s="105"/>
      <c r="J147" s="6"/>
      <c r="K147" s="6"/>
    </row>
    <row r="148" spans="1:11" s="8" customFormat="1" x14ac:dyDescent="0.2">
      <c r="A148" s="6"/>
      <c r="B148" s="6"/>
      <c r="C148" s="6"/>
      <c r="D148" s="6"/>
      <c r="E148" s="254"/>
      <c r="F148" s="254"/>
      <c r="G148" s="32"/>
      <c r="H148" s="105"/>
      <c r="J148" s="6"/>
      <c r="K148" s="6"/>
    </row>
    <row r="149" spans="1:11" s="8" customFormat="1" x14ac:dyDescent="0.2">
      <c r="A149" s="6"/>
      <c r="B149" s="6"/>
      <c r="C149" s="6"/>
      <c r="D149" s="6"/>
      <c r="E149" s="254"/>
      <c r="F149" s="254"/>
      <c r="G149" s="32"/>
      <c r="H149" s="105"/>
      <c r="J149" s="6"/>
      <c r="K149" s="6"/>
    </row>
    <row r="150" spans="1:11" s="8" customFormat="1" x14ac:dyDescent="0.2">
      <c r="A150" s="6"/>
      <c r="B150" s="6"/>
      <c r="C150" s="6"/>
      <c r="D150" s="6"/>
      <c r="E150" s="254"/>
      <c r="F150" s="254"/>
      <c r="G150" s="32"/>
      <c r="H150" s="105"/>
      <c r="J150" s="6"/>
      <c r="K150" s="6"/>
    </row>
    <row r="151" spans="1:11" s="8" customFormat="1" x14ac:dyDescent="0.2">
      <c r="A151" s="6"/>
      <c r="B151" s="6"/>
      <c r="C151" s="6"/>
      <c r="D151" s="6"/>
      <c r="E151" s="254"/>
      <c r="F151" s="254"/>
      <c r="G151" s="32"/>
      <c r="H151" s="105"/>
      <c r="J151" s="6"/>
      <c r="K151" s="6"/>
    </row>
    <row r="152" spans="1:11" s="8" customFormat="1" x14ac:dyDescent="0.2">
      <c r="A152" s="6"/>
      <c r="B152" s="6"/>
      <c r="C152" s="6"/>
      <c r="D152" s="6"/>
      <c r="E152" s="254"/>
      <c r="F152" s="254"/>
      <c r="G152" s="32"/>
      <c r="H152" s="105"/>
      <c r="J152" s="6"/>
      <c r="K152" s="6"/>
    </row>
    <row r="153" spans="1:11" s="8" customFormat="1" x14ac:dyDescent="0.2">
      <c r="A153" s="6"/>
      <c r="B153" s="6"/>
      <c r="C153" s="6"/>
      <c r="D153" s="6"/>
      <c r="E153" s="254"/>
      <c r="F153" s="254"/>
      <c r="G153" s="32"/>
      <c r="H153" s="105"/>
      <c r="J153" s="6"/>
      <c r="K153" s="6"/>
    </row>
    <row r="154" spans="1:11" s="8" customFormat="1" x14ac:dyDescent="0.2">
      <c r="A154" s="6"/>
      <c r="B154" s="6"/>
      <c r="C154" s="6"/>
      <c r="D154" s="6"/>
      <c r="E154" s="254"/>
      <c r="F154" s="254"/>
      <c r="G154" s="32"/>
      <c r="H154" s="105"/>
      <c r="J154" s="6"/>
      <c r="K154" s="6"/>
    </row>
    <row r="155" spans="1:11" s="8" customFormat="1" x14ac:dyDescent="0.2">
      <c r="A155" s="6"/>
      <c r="B155" s="6"/>
      <c r="C155" s="6"/>
      <c r="D155" s="6"/>
      <c r="E155" s="254"/>
      <c r="F155" s="254"/>
      <c r="G155" s="32"/>
      <c r="H155" s="105"/>
      <c r="J155" s="6"/>
      <c r="K155" s="6"/>
    </row>
    <row r="156" spans="1:11" s="8" customFormat="1" x14ac:dyDescent="0.2">
      <c r="A156" s="6"/>
      <c r="B156" s="6"/>
      <c r="C156" s="6"/>
      <c r="D156" s="6"/>
      <c r="E156" s="254"/>
      <c r="F156" s="254"/>
      <c r="G156" s="32"/>
      <c r="H156" s="105"/>
      <c r="J156" s="6"/>
      <c r="K156" s="6"/>
    </row>
    <row r="157" spans="1:11" s="8" customFormat="1" x14ac:dyDescent="0.2">
      <c r="A157" s="6"/>
      <c r="B157" s="6"/>
      <c r="C157" s="6"/>
      <c r="D157" s="6"/>
      <c r="E157" s="254"/>
      <c r="F157" s="254"/>
      <c r="G157" s="32"/>
      <c r="H157" s="105"/>
      <c r="J157" s="6"/>
      <c r="K157" s="6"/>
    </row>
    <row r="158" spans="1:11" s="8" customFormat="1" x14ac:dyDescent="0.2">
      <c r="A158" s="6"/>
      <c r="B158" s="6"/>
      <c r="C158" s="6"/>
      <c r="D158" s="6"/>
      <c r="E158" s="254"/>
      <c r="F158" s="254"/>
      <c r="G158" s="32"/>
      <c r="H158" s="105"/>
      <c r="J158" s="6"/>
      <c r="K158" s="6"/>
    </row>
    <row r="159" spans="1:11" s="8" customFormat="1" x14ac:dyDescent="0.2">
      <c r="A159" s="6"/>
      <c r="B159" s="6"/>
      <c r="C159" s="6"/>
      <c r="D159" s="6"/>
      <c r="E159" s="254"/>
      <c r="F159" s="254"/>
      <c r="G159" s="32"/>
      <c r="H159" s="105"/>
      <c r="J159" s="6"/>
      <c r="K159" s="6"/>
    </row>
    <row r="160" spans="1:11" s="8" customFormat="1" x14ac:dyDescent="0.2">
      <c r="A160" s="6"/>
      <c r="B160" s="6"/>
      <c r="C160" s="6"/>
      <c r="D160" s="6"/>
      <c r="E160" s="254"/>
      <c r="F160" s="254"/>
      <c r="G160" s="32"/>
      <c r="H160" s="105"/>
      <c r="J160" s="6"/>
      <c r="K160" s="6"/>
    </row>
    <row r="161" spans="1:11" s="8" customFormat="1" x14ac:dyDescent="0.2">
      <c r="A161" s="6"/>
      <c r="B161" s="6"/>
      <c r="C161" s="6"/>
      <c r="D161" s="6"/>
      <c r="E161" s="254"/>
      <c r="F161" s="254"/>
      <c r="G161" s="32"/>
      <c r="H161" s="105"/>
      <c r="J161" s="6"/>
      <c r="K161" s="6"/>
    </row>
    <row r="162" spans="1:11" s="8" customFormat="1" x14ac:dyDescent="0.2">
      <c r="A162" s="6"/>
      <c r="B162" s="6"/>
      <c r="C162" s="6"/>
      <c r="D162" s="6"/>
      <c r="E162" s="254"/>
      <c r="F162" s="254"/>
      <c r="G162" s="32"/>
      <c r="H162" s="105"/>
      <c r="J162" s="6"/>
      <c r="K162" s="6"/>
    </row>
    <row r="163" spans="1:11" s="8" customFormat="1" x14ac:dyDescent="0.2">
      <c r="A163" s="6"/>
      <c r="B163" s="6"/>
      <c r="C163" s="6"/>
      <c r="D163" s="6"/>
      <c r="E163" s="254"/>
      <c r="F163" s="254"/>
      <c r="G163" s="32"/>
      <c r="H163" s="105"/>
      <c r="J163" s="6"/>
      <c r="K163" s="6"/>
    </row>
    <row r="164" spans="1:11" s="8" customFormat="1" x14ac:dyDescent="0.2">
      <c r="A164" s="6"/>
      <c r="B164" s="6"/>
      <c r="C164" s="6"/>
      <c r="D164" s="6"/>
      <c r="E164" s="254"/>
      <c r="F164" s="254"/>
      <c r="G164" s="32"/>
      <c r="H164" s="105"/>
      <c r="J164" s="6"/>
      <c r="K164" s="6"/>
    </row>
    <row r="165" spans="1:11" s="8" customFormat="1" x14ac:dyDescent="0.2">
      <c r="A165" s="6"/>
      <c r="B165" s="6"/>
      <c r="C165" s="6"/>
      <c r="D165" s="6"/>
      <c r="E165" s="254"/>
      <c r="F165" s="254"/>
      <c r="G165" s="32"/>
      <c r="H165" s="105"/>
      <c r="J165" s="6"/>
      <c r="K165" s="6"/>
    </row>
    <row r="166" spans="1:11" s="8" customFormat="1" x14ac:dyDescent="0.2">
      <c r="A166" s="6"/>
      <c r="B166" s="6"/>
      <c r="C166" s="6"/>
      <c r="D166" s="6"/>
      <c r="E166" s="254"/>
      <c r="F166" s="254"/>
      <c r="G166" s="32"/>
      <c r="H166" s="105"/>
      <c r="J166" s="6"/>
      <c r="K166" s="6"/>
    </row>
    <row r="167" spans="1:11" s="8" customFormat="1" x14ac:dyDescent="0.2">
      <c r="A167" s="6"/>
      <c r="B167" s="6"/>
      <c r="C167" s="6"/>
      <c r="D167" s="6"/>
      <c r="E167" s="254"/>
      <c r="F167" s="254"/>
      <c r="G167" s="32"/>
      <c r="H167" s="105"/>
      <c r="J167" s="6"/>
      <c r="K167" s="6"/>
    </row>
    <row r="168" spans="1:11" s="8" customFormat="1" x14ac:dyDescent="0.2">
      <c r="A168" s="6"/>
      <c r="B168" s="6"/>
      <c r="C168" s="6"/>
      <c r="D168" s="6"/>
      <c r="E168" s="254"/>
      <c r="F168" s="254"/>
      <c r="G168" s="32"/>
      <c r="H168" s="105"/>
      <c r="J168" s="6"/>
      <c r="K168" s="6"/>
    </row>
    <row r="169" spans="1:11" s="8" customFormat="1" x14ac:dyDescent="0.2">
      <c r="A169" s="6"/>
      <c r="B169" s="6"/>
      <c r="C169" s="6"/>
      <c r="D169" s="6"/>
      <c r="E169" s="254"/>
      <c r="F169" s="254"/>
      <c r="G169" s="32"/>
      <c r="H169" s="105"/>
      <c r="J169" s="6"/>
      <c r="K169" s="6"/>
    </row>
    <row r="170" spans="1:11" s="8" customFormat="1" x14ac:dyDescent="0.2">
      <c r="A170" s="6"/>
      <c r="B170" s="6"/>
      <c r="C170" s="6"/>
      <c r="D170" s="6"/>
      <c r="E170" s="254"/>
      <c r="F170" s="254"/>
      <c r="G170" s="32"/>
      <c r="H170" s="105"/>
      <c r="J170" s="6"/>
      <c r="K170" s="6"/>
    </row>
    <row r="171" spans="1:11" s="8" customFormat="1" x14ac:dyDescent="0.2">
      <c r="A171" s="6"/>
      <c r="B171" s="6"/>
      <c r="C171" s="6"/>
      <c r="D171" s="6"/>
      <c r="E171" s="254"/>
      <c r="F171" s="254"/>
      <c r="G171" s="32"/>
      <c r="H171" s="105"/>
      <c r="J171" s="6"/>
      <c r="K171" s="6"/>
    </row>
    <row r="172" spans="1:11" s="8" customFormat="1" x14ac:dyDescent="0.2">
      <c r="A172" s="6"/>
      <c r="B172" s="6"/>
      <c r="C172" s="6"/>
      <c r="D172" s="6"/>
      <c r="E172" s="254"/>
      <c r="F172" s="254"/>
      <c r="G172" s="32"/>
      <c r="H172" s="105"/>
      <c r="J172" s="6"/>
      <c r="K172" s="6"/>
    </row>
    <row r="173" spans="1:11" s="8" customFormat="1" x14ac:dyDescent="0.2">
      <c r="A173" s="6"/>
      <c r="B173" s="6"/>
      <c r="C173" s="6"/>
      <c r="D173" s="6"/>
      <c r="E173" s="254"/>
      <c r="F173" s="254"/>
      <c r="G173" s="32"/>
      <c r="H173" s="105"/>
      <c r="J173" s="6"/>
      <c r="K173" s="6"/>
    </row>
    <row r="174" spans="1:11" s="8" customFormat="1" x14ac:dyDescent="0.2">
      <c r="A174" s="6"/>
      <c r="B174" s="6"/>
      <c r="C174" s="6"/>
      <c r="D174" s="6"/>
      <c r="E174" s="254"/>
      <c r="F174" s="254"/>
      <c r="G174" s="32"/>
      <c r="H174" s="105"/>
      <c r="J174" s="6"/>
      <c r="K174" s="6"/>
    </row>
    <row r="175" spans="1:11" s="8" customFormat="1" x14ac:dyDescent="0.2">
      <c r="A175" s="6"/>
      <c r="B175" s="6"/>
      <c r="C175" s="6"/>
      <c r="D175" s="6"/>
      <c r="E175" s="254"/>
      <c r="F175" s="254"/>
      <c r="G175" s="32"/>
      <c r="H175" s="105"/>
      <c r="J175" s="6"/>
      <c r="K175" s="6"/>
    </row>
    <row r="176" spans="1:11" s="8" customFormat="1" x14ac:dyDescent="0.2">
      <c r="A176" s="6"/>
      <c r="B176" s="6"/>
      <c r="C176" s="6"/>
      <c r="D176" s="6"/>
      <c r="E176" s="254"/>
      <c r="F176" s="254"/>
      <c r="G176" s="32"/>
      <c r="H176" s="105"/>
      <c r="J176" s="6"/>
      <c r="K176" s="6"/>
    </row>
    <row r="177" spans="1:11" s="8" customFormat="1" x14ac:dyDescent="0.2">
      <c r="A177" s="6"/>
      <c r="B177" s="6"/>
      <c r="C177" s="6"/>
      <c r="D177" s="6"/>
      <c r="E177" s="254"/>
      <c r="F177" s="254"/>
      <c r="G177" s="32"/>
      <c r="H177" s="105"/>
      <c r="J177" s="6"/>
      <c r="K177" s="6"/>
    </row>
    <row r="178" spans="1:11" s="8" customFormat="1" x14ac:dyDescent="0.2">
      <c r="A178" s="6"/>
      <c r="B178" s="6"/>
      <c r="C178" s="6"/>
      <c r="D178" s="6"/>
      <c r="E178" s="254"/>
      <c r="F178" s="254"/>
      <c r="G178" s="32"/>
      <c r="H178" s="105"/>
      <c r="J178" s="6"/>
      <c r="K178" s="6"/>
    </row>
    <row r="179" spans="1:11" s="8" customFormat="1" x14ac:dyDescent="0.2">
      <c r="A179" s="6"/>
      <c r="B179" s="6"/>
      <c r="C179" s="6"/>
      <c r="D179" s="6"/>
      <c r="E179" s="254"/>
      <c r="F179" s="254"/>
      <c r="G179" s="32"/>
      <c r="H179" s="105"/>
      <c r="J179" s="6"/>
      <c r="K179" s="6"/>
    </row>
    <row r="180" spans="1:11" s="8" customFormat="1" x14ac:dyDescent="0.2">
      <c r="A180" s="6"/>
      <c r="B180" s="6"/>
      <c r="C180" s="6"/>
      <c r="D180" s="6"/>
      <c r="E180" s="254"/>
      <c r="F180" s="254"/>
      <c r="G180" s="32"/>
      <c r="H180" s="105"/>
      <c r="J180" s="6"/>
      <c r="K180" s="6"/>
    </row>
    <row r="181" spans="1:11" s="8" customFormat="1" x14ac:dyDescent="0.2">
      <c r="A181" s="6"/>
      <c r="B181" s="6"/>
      <c r="C181" s="6"/>
      <c r="D181" s="6"/>
      <c r="E181" s="254"/>
      <c r="F181" s="254"/>
      <c r="G181" s="32"/>
      <c r="H181" s="105"/>
      <c r="J181" s="6"/>
      <c r="K181" s="6"/>
    </row>
    <row r="182" spans="1:11" s="8" customFormat="1" x14ac:dyDescent="0.2">
      <c r="A182" s="6"/>
      <c r="B182" s="6"/>
      <c r="C182" s="6"/>
      <c r="D182" s="6"/>
      <c r="E182" s="254"/>
      <c r="F182" s="254"/>
      <c r="G182" s="32"/>
      <c r="H182" s="105"/>
      <c r="J182" s="6"/>
      <c r="K182" s="6"/>
    </row>
    <row r="183" spans="1:11" s="8" customFormat="1" x14ac:dyDescent="0.2">
      <c r="A183" s="6"/>
      <c r="B183" s="6"/>
      <c r="C183" s="6"/>
      <c r="D183" s="6"/>
      <c r="E183" s="254"/>
      <c r="F183" s="254"/>
      <c r="G183" s="32"/>
      <c r="H183" s="105"/>
      <c r="J183" s="6"/>
      <c r="K183" s="6"/>
    </row>
    <row r="184" spans="1:11" s="8" customFormat="1" x14ac:dyDescent="0.2">
      <c r="A184" s="6"/>
      <c r="B184" s="6"/>
      <c r="C184" s="6"/>
      <c r="D184" s="6"/>
      <c r="E184" s="254"/>
      <c r="F184" s="254"/>
      <c r="G184" s="32"/>
      <c r="H184" s="105"/>
      <c r="J184" s="6"/>
      <c r="K184" s="6"/>
    </row>
    <row r="185" spans="1:11" s="8" customFormat="1" x14ac:dyDescent="0.2">
      <c r="A185" s="6"/>
      <c r="B185" s="6"/>
      <c r="C185" s="6"/>
      <c r="D185" s="6"/>
      <c r="E185" s="254"/>
      <c r="F185" s="254"/>
      <c r="G185" s="32"/>
      <c r="H185" s="105"/>
      <c r="J185" s="6"/>
      <c r="K185" s="6"/>
    </row>
    <row r="186" spans="1:11" s="8" customFormat="1" x14ac:dyDescent="0.2">
      <c r="A186" s="6"/>
      <c r="B186" s="6"/>
      <c r="C186" s="6"/>
      <c r="D186" s="6"/>
      <c r="E186" s="254"/>
      <c r="F186" s="254"/>
      <c r="G186" s="32"/>
      <c r="H186" s="105"/>
      <c r="J186" s="6"/>
      <c r="K186" s="6"/>
    </row>
    <row r="187" spans="1:11" s="8" customFormat="1" x14ac:dyDescent="0.2">
      <c r="A187" s="6"/>
      <c r="B187" s="6"/>
      <c r="C187" s="6"/>
      <c r="D187" s="6"/>
      <c r="E187" s="254"/>
      <c r="F187" s="254"/>
      <c r="G187" s="32"/>
      <c r="H187" s="105"/>
      <c r="J187" s="6"/>
      <c r="K187" s="6"/>
    </row>
    <row r="188" spans="1:11" s="8" customFormat="1" x14ac:dyDescent="0.2">
      <c r="A188" s="6"/>
      <c r="B188" s="6"/>
      <c r="C188" s="6"/>
      <c r="D188" s="6"/>
      <c r="E188" s="254"/>
      <c r="F188" s="254"/>
      <c r="G188" s="32"/>
      <c r="H188" s="105"/>
      <c r="J188" s="6"/>
      <c r="K188" s="6"/>
    </row>
    <row r="189" spans="1:11" s="8" customFormat="1" x14ac:dyDescent="0.2">
      <c r="A189" s="6"/>
      <c r="B189" s="6"/>
      <c r="C189" s="6"/>
      <c r="D189" s="6"/>
      <c r="E189" s="254"/>
      <c r="F189" s="254"/>
      <c r="G189" s="32"/>
      <c r="H189" s="105"/>
      <c r="J189" s="6"/>
      <c r="K189" s="6"/>
    </row>
    <row r="190" spans="1:11" s="8" customFormat="1" x14ac:dyDescent="0.2">
      <c r="A190" s="6"/>
      <c r="B190" s="6"/>
      <c r="C190" s="6"/>
      <c r="D190" s="6"/>
      <c r="E190" s="254"/>
      <c r="F190" s="254"/>
      <c r="G190" s="32"/>
      <c r="H190" s="105"/>
      <c r="J190" s="6"/>
      <c r="K190" s="6"/>
    </row>
    <row r="191" spans="1:11" s="8" customFormat="1" x14ac:dyDescent="0.2">
      <c r="A191" s="6"/>
      <c r="B191" s="6"/>
      <c r="C191" s="6"/>
      <c r="D191" s="6"/>
      <c r="E191" s="254"/>
      <c r="F191" s="254"/>
      <c r="G191" s="32"/>
      <c r="H191" s="105"/>
      <c r="J191" s="6"/>
      <c r="K191" s="6"/>
    </row>
    <row r="192" spans="1:11" s="8" customFormat="1" x14ac:dyDescent="0.2">
      <c r="A192" s="6"/>
      <c r="B192" s="6"/>
      <c r="C192" s="6"/>
      <c r="D192" s="6"/>
      <c r="E192" s="254"/>
      <c r="F192" s="254"/>
      <c r="G192" s="32"/>
      <c r="H192" s="105"/>
      <c r="J192" s="6"/>
      <c r="K192" s="6"/>
    </row>
    <row r="193" spans="1:11" s="8" customFormat="1" x14ac:dyDescent="0.2">
      <c r="A193" s="6"/>
      <c r="B193" s="6"/>
      <c r="C193" s="6"/>
      <c r="D193" s="6"/>
      <c r="E193" s="254"/>
      <c r="F193" s="254"/>
      <c r="G193" s="32"/>
      <c r="H193" s="105"/>
      <c r="J193" s="6"/>
      <c r="K193" s="6"/>
    </row>
    <row r="194" spans="1:11" s="8" customFormat="1" x14ac:dyDescent="0.2">
      <c r="A194" s="6"/>
      <c r="B194" s="6"/>
      <c r="C194" s="6"/>
      <c r="D194" s="6"/>
      <c r="E194" s="254"/>
      <c r="F194" s="254"/>
      <c r="G194" s="32"/>
      <c r="H194" s="105"/>
      <c r="J194" s="6"/>
      <c r="K194" s="6"/>
    </row>
    <row r="195" spans="1:11" s="8" customFormat="1" x14ac:dyDescent="0.2">
      <c r="A195" s="6"/>
      <c r="B195" s="6"/>
      <c r="C195" s="6"/>
      <c r="D195" s="6"/>
      <c r="E195" s="254"/>
      <c r="F195" s="254"/>
      <c r="G195" s="32"/>
      <c r="H195" s="105"/>
      <c r="J195" s="6"/>
      <c r="K195" s="6"/>
    </row>
    <row r="196" spans="1:11" s="8" customFormat="1" x14ac:dyDescent="0.2">
      <c r="A196" s="6"/>
      <c r="B196" s="6"/>
      <c r="C196" s="6"/>
      <c r="D196" s="6"/>
      <c r="E196" s="254"/>
      <c r="F196" s="254"/>
      <c r="G196" s="32"/>
      <c r="H196" s="105"/>
      <c r="J196" s="6"/>
      <c r="K196" s="6"/>
    </row>
    <row r="197" spans="1:11" s="8" customFormat="1" x14ac:dyDescent="0.2">
      <c r="A197" s="6"/>
      <c r="B197" s="6"/>
      <c r="C197" s="6"/>
      <c r="D197" s="6"/>
      <c r="E197" s="254"/>
      <c r="F197" s="254"/>
      <c r="G197" s="32"/>
      <c r="H197" s="105"/>
      <c r="J197" s="6"/>
      <c r="K197" s="6"/>
    </row>
    <row r="198" spans="1:11" s="8" customFormat="1" x14ac:dyDescent="0.2">
      <c r="A198" s="6"/>
      <c r="B198" s="6"/>
      <c r="C198" s="6"/>
      <c r="D198" s="6"/>
      <c r="E198" s="254"/>
      <c r="F198" s="254"/>
      <c r="G198" s="32"/>
      <c r="H198" s="105"/>
      <c r="J198" s="6"/>
      <c r="K198" s="6"/>
    </row>
    <row r="199" spans="1:11" s="8" customFormat="1" x14ac:dyDescent="0.2">
      <c r="A199" s="6"/>
      <c r="B199" s="6"/>
      <c r="C199" s="6"/>
      <c r="D199" s="6"/>
      <c r="E199" s="254"/>
      <c r="F199" s="254"/>
      <c r="G199" s="32"/>
      <c r="H199" s="105"/>
      <c r="J199" s="6"/>
      <c r="K199" s="6"/>
    </row>
    <row r="200" spans="1:11" s="8" customFormat="1" x14ac:dyDescent="0.2">
      <c r="A200" s="6"/>
      <c r="B200" s="6"/>
      <c r="C200" s="6"/>
      <c r="D200" s="6"/>
      <c r="E200" s="254"/>
      <c r="F200" s="254"/>
      <c r="G200" s="32"/>
      <c r="H200" s="105"/>
      <c r="J200" s="6"/>
      <c r="K200" s="6"/>
    </row>
    <row r="201" spans="1:11" s="8" customFormat="1" x14ac:dyDescent="0.2">
      <c r="A201" s="6"/>
      <c r="B201" s="6"/>
      <c r="C201" s="6"/>
      <c r="D201" s="6"/>
      <c r="E201" s="254"/>
      <c r="F201" s="254"/>
      <c r="G201" s="32"/>
      <c r="H201" s="105"/>
      <c r="J201" s="6"/>
      <c r="K201" s="6"/>
    </row>
    <row r="202" spans="1:11" s="8" customFormat="1" x14ac:dyDescent="0.2">
      <c r="A202" s="6"/>
      <c r="B202" s="6"/>
      <c r="C202" s="6"/>
      <c r="D202" s="6"/>
      <c r="E202" s="254"/>
      <c r="F202" s="254"/>
      <c r="G202" s="32"/>
      <c r="H202" s="105"/>
      <c r="J202" s="6"/>
      <c r="K202" s="6"/>
    </row>
    <row r="203" spans="1:11" s="8" customFormat="1" x14ac:dyDescent="0.2">
      <c r="A203" s="6"/>
      <c r="B203" s="6"/>
      <c r="C203" s="6"/>
      <c r="D203" s="6"/>
      <c r="E203" s="254"/>
      <c r="F203" s="254"/>
      <c r="G203" s="32"/>
      <c r="H203" s="105"/>
      <c r="J203" s="6"/>
      <c r="K203" s="6"/>
    </row>
    <row r="204" spans="1:11" s="8" customFormat="1" x14ac:dyDescent="0.2">
      <c r="A204" s="6"/>
      <c r="B204" s="6"/>
      <c r="C204" s="6"/>
      <c r="D204" s="6"/>
      <c r="E204" s="254"/>
      <c r="F204" s="254"/>
      <c r="G204" s="32"/>
      <c r="H204" s="105"/>
      <c r="J204" s="6"/>
      <c r="K204" s="6"/>
    </row>
    <row r="205" spans="1:11" s="8" customFormat="1" x14ac:dyDescent="0.2">
      <c r="A205" s="6"/>
      <c r="B205" s="6"/>
      <c r="C205" s="6"/>
      <c r="D205" s="6"/>
      <c r="E205" s="254"/>
      <c r="F205" s="254"/>
      <c r="G205" s="32"/>
      <c r="H205" s="32"/>
      <c r="J205" s="6"/>
      <c r="K205" s="6"/>
    </row>
    <row r="206" spans="1:11" s="8" customFormat="1" x14ac:dyDescent="0.2">
      <c r="A206" s="6"/>
      <c r="B206" s="6"/>
      <c r="C206" s="6"/>
      <c r="D206" s="6"/>
      <c r="E206" s="254"/>
      <c r="F206" s="254"/>
      <c r="G206" s="32"/>
      <c r="H206" s="32"/>
      <c r="J206" s="6"/>
      <c r="K206" s="6"/>
    </row>
    <row r="207" spans="1:11" s="8" customFormat="1" x14ac:dyDescent="0.2">
      <c r="A207" s="6"/>
      <c r="B207" s="6"/>
      <c r="C207" s="6"/>
      <c r="D207" s="6"/>
      <c r="E207" s="254"/>
      <c r="F207" s="254"/>
      <c r="G207" s="32"/>
      <c r="H207" s="32"/>
      <c r="J207" s="6"/>
      <c r="K207" s="6"/>
    </row>
    <row r="208" spans="1:11" s="8" customFormat="1" x14ac:dyDescent="0.2">
      <c r="A208" s="6"/>
      <c r="B208" s="6"/>
      <c r="C208" s="6"/>
      <c r="D208" s="6"/>
      <c r="E208" s="254"/>
      <c r="F208" s="254"/>
      <c r="G208" s="32"/>
      <c r="H208" s="32"/>
      <c r="J208" s="6"/>
      <c r="K208" s="6"/>
    </row>
    <row r="209" spans="1:11" s="8" customFormat="1" x14ac:dyDescent="0.2">
      <c r="A209" s="6"/>
      <c r="B209" s="6"/>
      <c r="C209" s="6"/>
      <c r="D209" s="6"/>
      <c r="E209" s="254"/>
      <c r="F209" s="254"/>
      <c r="G209" s="32"/>
      <c r="H209" s="32"/>
      <c r="J209" s="6"/>
      <c r="K209" s="6"/>
    </row>
    <row r="210" spans="1:11" s="8" customFormat="1" x14ac:dyDescent="0.2">
      <c r="A210" s="6"/>
      <c r="B210" s="6"/>
      <c r="C210" s="6"/>
      <c r="D210" s="6"/>
      <c r="E210" s="254"/>
      <c r="F210" s="254"/>
      <c r="G210" s="32"/>
      <c r="H210" s="32"/>
      <c r="J210" s="6"/>
      <c r="K210" s="6"/>
    </row>
    <row r="211" spans="1:11" s="8" customFormat="1" x14ac:dyDescent="0.2">
      <c r="A211" s="6"/>
      <c r="B211" s="6"/>
      <c r="C211" s="6"/>
      <c r="D211" s="6"/>
      <c r="E211" s="254"/>
      <c r="F211" s="254"/>
      <c r="G211" s="32"/>
      <c r="H211" s="32"/>
      <c r="J211" s="6"/>
      <c r="K211" s="6"/>
    </row>
    <row r="212" spans="1:11" s="8" customFormat="1" x14ac:dyDescent="0.2">
      <c r="A212" s="6"/>
      <c r="B212" s="6"/>
      <c r="C212" s="6"/>
      <c r="D212" s="6"/>
      <c r="E212" s="254"/>
      <c r="F212" s="254"/>
      <c r="G212" s="32"/>
      <c r="H212" s="32"/>
      <c r="J212" s="6"/>
      <c r="K212" s="6"/>
    </row>
    <row r="213" spans="1:11" s="8" customFormat="1" x14ac:dyDescent="0.2">
      <c r="A213" s="6"/>
      <c r="B213" s="6"/>
      <c r="C213" s="6"/>
      <c r="D213" s="6"/>
      <c r="E213" s="254"/>
      <c r="F213" s="254"/>
      <c r="G213" s="32"/>
      <c r="H213" s="32"/>
      <c r="J213" s="6"/>
      <c r="K213" s="6"/>
    </row>
    <row r="214" spans="1:11" s="8" customFormat="1" x14ac:dyDescent="0.2">
      <c r="A214" s="6"/>
      <c r="B214" s="6"/>
      <c r="C214" s="6"/>
      <c r="D214" s="6"/>
      <c r="E214" s="254"/>
      <c r="F214" s="254"/>
      <c r="G214" s="32"/>
      <c r="H214" s="32"/>
      <c r="J214" s="6"/>
      <c r="K214" s="6"/>
    </row>
    <row r="215" spans="1:11" s="8" customFormat="1" x14ac:dyDescent="0.2">
      <c r="A215" s="6"/>
      <c r="B215" s="6"/>
      <c r="C215" s="6"/>
      <c r="D215" s="6"/>
      <c r="E215" s="254"/>
      <c r="F215" s="254"/>
      <c r="G215" s="32"/>
      <c r="H215" s="32"/>
      <c r="J215" s="6"/>
      <c r="K215" s="6"/>
    </row>
    <row r="216" spans="1:11" s="8" customFormat="1" x14ac:dyDescent="0.2">
      <c r="A216" s="6"/>
      <c r="B216" s="6"/>
      <c r="C216" s="6"/>
      <c r="D216" s="6"/>
      <c r="E216" s="254"/>
      <c r="F216" s="254"/>
      <c r="G216" s="32"/>
      <c r="H216" s="32"/>
      <c r="J216" s="6"/>
      <c r="K216" s="6"/>
    </row>
    <row r="217" spans="1:11" s="8" customFormat="1" x14ac:dyDescent="0.2">
      <c r="A217" s="6"/>
      <c r="B217" s="6"/>
      <c r="C217" s="6"/>
      <c r="D217" s="6"/>
      <c r="E217" s="254"/>
      <c r="F217" s="254"/>
      <c r="G217" s="32"/>
      <c r="H217" s="32"/>
      <c r="J217" s="6"/>
      <c r="K217" s="6"/>
    </row>
    <row r="218" spans="1:11" s="8" customFormat="1" x14ac:dyDescent="0.2">
      <c r="A218" s="6"/>
      <c r="B218" s="6"/>
      <c r="C218" s="6"/>
      <c r="D218" s="6"/>
      <c r="E218" s="254"/>
      <c r="F218" s="254"/>
      <c r="G218" s="32"/>
      <c r="H218" s="32"/>
      <c r="J218" s="6"/>
      <c r="K218" s="6"/>
    </row>
    <row r="219" spans="1:11" s="8" customFormat="1" x14ac:dyDescent="0.2">
      <c r="A219" s="6"/>
      <c r="B219" s="6"/>
      <c r="C219" s="6"/>
      <c r="D219" s="6"/>
      <c r="E219" s="254"/>
      <c r="F219" s="254"/>
      <c r="G219" s="32"/>
      <c r="H219" s="32"/>
      <c r="J219" s="6"/>
      <c r="K219" s="6"/>
    </row>
    <row r="220" spans="1:11" s="8" customFormat="1" x14ac:dyDescent="0.2">
      <c r="A220" s="6"/>
      <c r="B220" s="6"/>
      <c r="C220" s="6"/>
      <c r="D220" s="6"/>
      <c r="E220" s="254"/>
      <c r="F220" s="254"/>
      <c r="G220" s="32"/>
      <c r="H220" s="32"/>
      <c r="J220" s="6"/>
      <c r="K220" s="6"/>
    </row>
    <row r="221" spans="1:11" s="8" customFormat="1" x14ac:dyDescent="0.2">
      <c r="A221" s="6"/>
      <c r="B221" s="6"/>
      <c r="C221" s="6"/>
      <c r="D221" s="6"/>
      <c r="E221" s="254"/>
      <c r="F221" s="254"/>
      <c r="G221" s="32"/>
      <c r="H221" s="32"/>
      <c r="J221" s="6"/>
      <c r="K221" s="6"/>
    </row>
    <row r="222" spans="1:11" s="8" customFormat="1" x14ac:dyDescent="0.2">
      <c r="A222" s="6"/>
      <c r="B222" s="6"/>
      <c r="C222" s="6"/>
      <c r="D222" s="6"/>
      <c r="E222" s="254"/>
      <c r="F222" s="254"/>
      <c r="G222" s="32"/>
      <c r="H222" s="32"/>
      <c r="J222" s="6"/>
      <c r="K222" s="6"/>
    </row>
    <row r="223" spans="1:11" s="8" customFormat="1" x14ac:dyDescent="0.2">
      <c r="A223" s="6"/>
      <c r="B223" s="6"/>
      <c r="C223" s="6"/>
      <c r="D223" s="6"/>
      <c r="E223" s="254"/>
      <c r="F223" s="254"/>
      <c r="G223" s="32"/>
      <c r="H223" s="32"/>
      <c r="J223" s="6"/>
      <c r="K223" s="6"/>
    </row>
    <row r="224" spans="1:11" s="8" customFormat="1" x14ac:dyDescent="0.2">
      <c r="A224" s="6"/>
      <c r="B224" s="6"/>
      <c r="C224" s="6"/>
      <c r="D224" s="6"/>
      <c r="E224" s="254"/>
      <c r="F224" s="254"/>
      <c r="G224" s="32"/>
      <c r="H224" s="32"/>
      <c r="J224" s="6"/>
      <c r="K224" s="6"/>
    </row>
    <row r="225" spans="1:11" s="8" customFormat="1" x14ac:dyDescent="0.2">
      <c r="A225" s="6"/>
      <c r="B225" s="6"/>
      <c r="C225" s="6"/>
      <c r="D225" s="6"/>
      <c r="E225" s="254"/>
      <c r="F225" s="254"/>
      <c r="G225" s="32"/>
      <c r="H225" s="32"/>
      <c r="J225" s="6"/>
      <c r="K225" s="6"/>
    </row>
    <row r="226" spans="1:11" s="8" customFormat="1" x14ac:dyDescent="0.2">
      <c r="A226" s="6"/>
      <c r="B226" s="6"/>
      <c r="C226" s="6"/>
      <c r="D226" s="6"/>
      <c r="E226" s="254"/>
      <c r="F226" s="254"/>
      <c r="G226" s="32"/>
      <c r="H226" s="32"/>
      <c r="J226" s="6"/>
      <c r="K226" s="6"/>
    </row>
    <row r="227" spans="1:11" s="8" customFormat="1" x14ac:dyDescent="0.2">
      <c r="A227" s="6"/>
      <c r="B227" s="6"/>
      <c r="C227" s="6"/>
      <c r="D227" s="6"/>
      <c r="E227" s="254"/>
      <c r="F227" s="254"/>
      <c r="G227" s="32"/>
      <c r="H227" s="32"/>
      <c r="J227" s="6"/>
      <c r="K227" s="6"/>
    </row>
    <row r="228" spans="1:11" s="8" customFormat="1" x14ac:dyDescent="0.2">
      <c r="A228" s="6"/>
      <c r="B228" s="6"/>
      <c r="C228" s="6"/>
      <c r="D228" s="6"/>
      <c r="E228" s="254"/>
      <c r="F228" s="254"/>
      <c r="G228" s="32"/>
      <c r="H228" s="32"/>
      <c r="J228" s="6"/>
      <c r="K228" s="6"/>
    </row>
    <row r="229" spans="1:11" s="8" customFormat="1" x14ac:dyDescent="0.2">
      <c r="A229" s="6"/>
      <c r="B229" s="6"/>
      <c r="C229" s="6"/>
      <c r="D229" s="6"/>
      <c r="E229" s="254"/>
      <c r="F229" s="254"/>
      <c r="G229" s="32"/>
      <c r="H229" s="32"/>
      <c r="J229" s="6"/>
      <c r="K229" s="6"/>
    </row>
    <row r="230" spans="1:11" s="8" customFormat="1" x14ac:dyDescent="0.2">
      <c r="A230" s="6"/>
      <c r="B230" s="6"/>
      <c r="C230" s="6"/>
      <c r="D230" s="6"/>
      <c r="E230" s="254"/>
      <c r="F230" s="254"/>
      <c r="G230" s="32"/>
      <c r="H230" s="32"/>
      <c r="J230" s="6"/>
      <c r="K230" s="6"/>
    </row>
    <row r="231" spans="1:11" s="8" customFormat="1" x14ac:dyDescent="0.2">
      <c r="A231" s="6"/>
      <c r="B231" s="6"/>
      <c r="C231" s="6"/>
      <c r="D231" s="6"/>
      <c r="E231" s="254"/>
      <c r="F231" s="254"/>
      <c r="G231" s="32"/>
      <c r="H231" s="32"/>
      <c r="J231" s="6"/>
      <c r="K231" s="6"/>
    </row>
    <row r="232" spans="1:11" s="8" customFormat="1" x14ac:dyDescent="0.2">
      <c r="A232" s="6"/>
      <c r="B232" s="6"/>
      <c r="C232" s="6"/>
      <c r="D232" s="6"/>
      <c r="E232" s="254"/>
      <c r="F232" s="254"/>
      <c r="G232" s="32"/>
      <c r="H232" s="32"/>
      <c r="J232" s="6"/>
      <c r="K232" s="6"/>
    </row>
    <row r="233" spans="1:11" s="8" customFormat="1" x14ac:dyDescent="0.2">
      <c r="A233" s="6"/>
      <c r="B233" s="6"/>
      <c r="C233" s="6"/>
      <c r="D233" s="6"/>
      <c r="E233" s="254"/>
      <c r="F233" s="254"/>
      <c r="G233" s="32"/>
      <c r="H233" s="32"/>
      <c r="J233" s="6"/>
      <c r="K233" s="6"/>
    </row>
    <row r="234" spans="1:11" s="8" customFormat="1" x14ac:dyDescent="0.2">
      <c r="A234" s="6"/>
      <c r="B234" s="6"/>
      <c r="C234" s="6"/>
      <c r="D234" s="6"/>
      <c r="E234" s="254"/>
      <c r="F234" s="254"/>
      <c r="G234" s="32"/>
      <c r="H234" s="32"/>
      <c r="J234" s="6"/>
      <c r="K234" s="6"/>
    </row>
    <row r="235" spans="1:11" s="8" customFormat="1" x14ac:dyDescent="0.2">
      <c r="A235" s="6"/>
      <c r="B235" s="6"/>
      <c r="C235" s="6"/>
      <c r="D235" s="6"/>
      <c r="E235" s="254"/>
      <c r="F235" s="254"/>
      <c r="G235" s="32"/>
      <c r="H235" s="32"/>
      <c r="J235" s="6"/>
      <c r="K235" s="6"/>
    </row>
    <row r="236" spans="1:11" s="8" customFormat="1" x14ac:dyDescent="0.2">
      <c r="A236" s="6"/>
      <c r="B236" s="6"/>
      <c r="C236" s="6"/>
      <c r="D236" s="6"/>
      <c r="E236" s="254"/>
      <c r="F236" s="254"/>
      <c r="G236" s="32"/>
      <c r="H236" s="32"/>
      <c r="J236" s="6"/>
      <c r="K236" s="6"/>
    </row>
    <row r="237" spans="1:11" s="8" customFormat="1" x14ac:dyDescent="0.2">
      <c r="A237" s="6"/>
      <c r="B237" s="6"/>
      <c r="C237" s="6"/>
      <c r="D237" s="6"/>
      <c r="E237" s="254"/>
      <c r="F237" s="254"/>
      <c r="G237" s="32"/>
      <c r="H237" s="32"/>
      <c r="J237" s="6"/>
      <c r="K237" s="6"/>
    </row>
    <row r="238" spans="1:11" s="8" customFormat="1" x14ac:dyDescent="0.2">
      <c r="A238" s="6"/>
      <c r="B238" s="6"/>
      <c r="C238" s="6"/>
      <c r="D238" s="6"/>
      <c r="E238" s="254"/>
      <c r="F238" s="254"/>
      <c r="G238" s="32"/>
      <c r="H238" s="32"/>
      <c r="J238" s="6"/>
      <c r="K238" s="6"/>
    </row>
    <row r="239" spans="1:11" s="8" customFormat="1" x14ac:dyDescent="0.2">
      <c r="A239" s="6"/>
      <c r="B239" s="6"/>
      <c r="C239" s="6"/>
      <c r="D239" s="6"/>
      <c r="E239" s="254"/>
      <c r="F239" s="254"/>
      <c r="G239" s="32"/>
      <c r="H239" s="32"/>
      <c r="J239" s="6"/>
      <c r="K239" s="6"/>
    </row>
    <row r="240" spans="1:11" s="8" customFormat="1" x14ac:dyDescent="0.2">
      <c r="A240" s="6"/>
      <c r="B240" s="6"/>
      <c r="C240" s="6"/>
      <c r="D240" s="6"/>
      <c r="E240" s="254"/>
      <c r="F240" s="254"/>
      <c r="G240" s="32"/>
      <c r="H240" s="32"/>
      <c r="J240" s="6"/>
      <c r="K240" s="6"/>
    </row>
    <row r="241" spans="1:11" s="8" customFormat="1" x14ac:dyDescent="0.2">
      <c r="A241" s="6"/>
      <c r="B241" s="6"/>
      <c r="C241" s="6"/>
      <c r="D241" s="6"/>
      <c r="E241" s="254"/>
      <c r="F241" s="254"/>
      <c r="G241" s="32"/>
      <c r="H241" s="32"/>
      <c r="J241" s="6"/>
      <c r="K241" s="6"/>
    </row>
    <row r="242" spans="1:11" s="8" customFormat="1" x14ac:dyDescent="0.2">
      <c r="A242" s="6"/>
      <c r="B242" s="6"/>
      <c r="C242" s="6"/>
      <c r="D242" s="6"/>
      <c r="E242" s="254"/>
      <c r="F242" s="254"/>
      <c r="G242" s="32"/>
      <c r="H242" s="32"/>
      <c r="J242" s="6"/>
      <c r="K242" s="6"/>
    </row>
    <row r="243" spans="1:11" s="8" customFormat="1" x14ac:dyDescent="0.2">
      <c r="A243" s="6"/>
      <c r="B243" s="6"/>
      <c r="C243" s="6"/>
      <c r="D243" s="6"/>
      <c r="E243" s="254"/>
      <c r="F243" s="254"/>
      <c r="G243" s="32"/>
      <c r="H243" s="32"/>
      <c r="J243" s="6"/>
      <c r="K243" s="6"/>
    </row>
    <row r="244" spans="1:11" s="8" customFormat="1" x14ac:dyDescent="0.2">
      <c r="A244" s="6"/>
      <c r="B244" s="6"/>
      <c r="C244" s="6"/>
      <c r="D244" s="6"/>
      <c r="E244" s="254"/>
      <c r="F244" s="254"/>
      <c r="G244" s="32"/>
      <c r="H244" s="32"/>
      <c r="J244" s="6"/>
      <c r="K244" s="6"/>
    </row>
    <row r="245" spans="1:11" s="8" customFormat="1" x14ac:dyDescent="0.2">
      <c r="A245" s="6"/>
      <c r="B245" s="6"/>
      <c r="C245" s="6"/>
      <c r="D245" s="6"/>
      <c r="E245" s="254"/>
      <c r="F245" s="254"/>
      <c r="G245" s="32"/>
      <c r="H245" s="32"/>
      <c r="J245" s="6"/>
      <c r="K245" s="6"/>
    </row>
    <row r="246" spans="1:11" s="8" customFormat="1" x14ac:dyDescent="0.2">
      <c r="A246" s="6"/>
      <c r="B246" s="6"/>
      <c r="C246" s="6"/>
      <c r="D246" s="6"/>
      <c r="E246" s="254"/>
      <c r="F246" s="254"/>
      <c r="G246" s="32"/>
      <c r="H246" s="32"/>
      <c r="J246" s="6"/>
      <c r="K246" s="6"/>
    </row>
    <row r="247" spans="1:11" s="8" customFormat="1" x14ac:dyDescent="0.2">
      <c r="A247" s="6"/>
      <c r="B247" s="6"/>
      <c r="C247" s="6"/>
      <c r="D247" s="6"/>
      <c r="E247" s="254"/>
      <c r="F247" s="254"/>
      <c r="G247" s="32"/>
      <c r="H247" s="32"/>
      <c r="J247" s="6"/>
      <c r="K247" s="6"/>
    </row>
    <row r="248" spans="1:11" s="8" customFormat="1" x14ac:dyDescent="0.2">
      <c r="A248" s="6"/>
      <c r="B248" s="6"/>
      <c r="C248" s="6"/>
      <c r="D248" s="6"/>
      <c r="E248" s="254"/>
      <c r="F248" s="254"/>
      <c r="G248" s="32"/>
      <c r="H248" s="32"/>
      <c r="J248" s="6"/>
      <c r="K248" s="6"/>
    </row>
    <row r="249" spans="1:11" s="8" customFormat="1" x14ac:dyDescent="0.2">
      <c r="A249" s="6"/>
      <c r="B249" s="6"/>
      <c r="C249" s="6"/>
      <c r="D249" s="6"/>
      <c r="E249" s="254"/>
      <c r="F249" s="254"/>
      <c r="G249" s="32"/>
      <c r="H249" s="32"/>
      <c r="J249" s="6"/>
      <c r="K249" s="6"/>
    </row>
    <row r="250" spans="1:11" s="8" customFormat="1" x14ac:dyDescent="0.2">
      <c r="A250" s="6"/>
      <c r="B250" s="6"/>
      <c r="C250" s="6"/>
      <c r="D250" s="6"/>
      <c r="E250" s="254"/>
      <c r="F250" s="254"/>
      <c r="G250" s="32"/>
      <c r="H250" s="32"/>
      <c r="J250" s="6"/>
      <c r="K250" s="6"/>
    </row>
    <row r="251" spans="1:11" s="8" customFormat="1" x14ac:dyDescent="0.2">
      <c r="A251" s="6"/>
      <c r="B251" s="6"/>
      <c r="C251" s="6"/>
      <c r="D251" s="6"/>
      <c r="E251" s="254"/>
      <c r="F251" s="254"/>
      <c r="G251" s="32"/>
      <c r="H251" s="32"/>
      <c r="J251" s="6"/>
      <c r="K251" s="6"/>
    </row>
    <row r="252" spans="1:11" s="8" customFormat="1" x14ac:dyDescent="0.2">
      <c r="A252" s="6"/>
      <c r="B252" s="6"/>
      <c r="C252" s="6"/>
      <c r="D252" s="6"/>
      <c r="E252" s="254"/>
      <c r="F252" s="254"/>
      <c r="G252" s="32"/>
      <c r="H252" s="32"/>
      <c r="J252" s="6"/>
      <c r="K252" s="6"/>
    </row>
    <row r="253" spans="1:11" s="8" customFormat="1" x14ac:dyDescent="0.2">
      <c r="A253" s="6"/>
      <c r="B253" s="6"/>
      <c r="C253" s="6"/>
      <c r="D253" s="6"/>
      <c r="E253" s="254"/>
      <c r="F253" s="254"/>
      <c r="G253" s="32"/>
      <c r="H253" s="32"/>
      <c r="J253" s="6"/>
      <c r="K253" s="6"/>
    </row>
    <row r="254" spans="1:11" s="8" customFormat="1" x14ac:dyDescent="0.2">
      <c r="A254" s="6"/>
      <c r="B254" s="6"/>
      <c r="C254" s="6"/>
      <c r="D254" s="6"/>
      <c r="E254" s="254"/>
      <c r="F254" s="254"/>
      <c r="G254" s="32"/>
      <c r="H254" s="32"/>
      <c r="J254" s="6"/>
      <c r="K254" s="6"/>
    </row>
    <row r="255" spans="1:11" s="8" customFormat="1" x14ac:dyDescent="0.2">
      <c r="A255" s="6"/>
      <c r="B255" s="6"/>
      <c r="C255" s="6"/>
      <c r="D255" s="6"/>
      <c r="E255" s="254"/>
      <c r="F255" s="254"/>
      <c r="G255" s="32"/>
      <c r="H255" s="32"/>
      <c r="J255" s="6"/>
      <c r="K255" s="6"/>
    </row>
    <row r="256" spans="1:11" s="8" customFormat="1" x14ac:dyDescent="0.2">
      <c r="A256" s="6"/>
      <c r="B256" s="6"/>
      <c r="C256" s="6"/>
      <c r="D256" s="6"/>
      <c r="E256" s="254"/>
      <c r="F256" s="254"/>
      <c r="G256" s="32"/>
      <c r="H256" s="32"/>
      <c r="J256" s="6"/>
      <c r="K256" s="6"/>
    </row>
    <row r="257" spans="1:11" s="8" customFormat="1" x14ac:dyDescent="0.2">
      <c r="A257" s="6"/>
      <c r="B257" s="6"/>
      <c r="C257" s="6"/>
      <c r="D257" s="6"/>
      <c r="E257" s="254"/>
      <c r="F257" s="254"/>
      <c r="G257" s="32"/>
      <c r="H257" s="32"/>
      <c r="J257" s="6"/>
      <c r="K257" s="6"/>
    </row>
    <row r="258" spans="1:11" s="8" customFormat="1" x14ac:dyDescent="0.2">
      <c r="A258" s="6"/>
      <c r="B258" s="6"/>
      <c r="C258" s="6"/>
      <c r="D258" s="6"/>
      <c r="E258" s="254"/>
      <c r="F258" s="254"/>
      <c r="G258" s="32"/>
      <c r="H258" s="32"/>
      <c r="J258" s="6"/>
      <c r="K258" s="6"/>
    </row>
    <row r="259" spans="1:11" s="8" customFormat="1" x14ac:dyDescent="0.2">
      <c r="A259" s="6"/>
      <c r="B259" s="6"/>
      <c r="C259" s="6"/>
      <c r="D259" s="6"/>
      <c r="E259" s="254"/>
      <c r="F259" s="254"/>
      <c r="G259" s="32"/>
      <c r="H259" s="32"/>
      <c r="J259" s="6"/>
      <c r="K259" s="6"/>
    </row>
    <row r="260" spans="1:11" s="8" customFormat="1" x14ac:dyDescent="0.2">
      <c r="A260" s="6"/>
      <c r="B260" s="6"/>
      <c r="C260" s="6"/>
      <c r="D260" s="6"/>
      <c r="E260" s="254"/>
      <c r="F260" s="254"/>
      <c r="G260" s="32"/>
      <c r="H260" s="32"/>
      <c r="J260" s="6"/>
      <c r="K260" s="6"/>
    </row>
    <row r="261" spans="1:11" s="8" customFormat="1" x14ac:dyDescent="0.2">
      <c r="A261" s="6"/>
      <c r="B261" s="6"/>
      <c r="C261" s="6"/>
      <c r="D261" s="6"/>
      <c r="E261" s="254"/>
      <c r="F261" s="254"/>
      <c r="G261" s="32"/>
      <c r="H261" s="32"/>
      <c r="J261" s="6"/>
      <c r="K261" s="6"/>
    </row>
    <row r="262" spans="1:11" s="8" customFormat="1" x14ac:dyDescent="0.2">
      <c r="A262" s="6"/>
      <c r="B262" s="6"/>
      <c r="C262" s="6"/>
      <c r="D262" s="6"/>
      <c r="E262" s="254"/>
      <c r="F262" s="254"/>
      <c r="G262" s="32"/>
      <c r="H262" s="32"/>
      <c r="J262" s="6"/>
      <c r="K262" s="6"/>
    </row>
    <row r="263" spans="1:11" s="8" customFormat="1" x14ac:dyDescent="0.2">
      <c r="A263" s="6"/>
      <c r="B263" s="6"/>
      <c r="C263" s="6"/>
      <c r="D263" s="6"/>
      <c r="E263" s="254"/>
      <c r="F263" s="254"/>
      <c r="G263" s="32"/>
      <c r="H263" s="32"/>
      <c r="J263" s="6"/>
      <c r="K263" s="6"/>
    </row>
    <row r="264" spans="1:11" s="8" customFormat="1" x14ac:dyDescent="0.2">
      <c r="A264" s="6"/>
      <c r="B264" s="6"/>
      <c r="C264" s="6"/>
      <c r="D264" s="6"/>
      <c r="E264" s="254"/>
      <c r="F264" s="254"/>
      <c r="G264" s="32"/>
      <c r="H264" s="32"/>
      <c r="J264" s="6"/>
      <c r="K264" s="6"/>
    </row>
    <row r="265" spans="1:11" s="8" customFormat="1" x14ac:dyDescent="0.2">
      <c r="A265" s="6"/>
      <c r="B265" s="6"/>
      <c r="C265" s="6"/>
      <c r="D265" s="6"/>
      <c r="E265" s="254"/>
      <c r="F265" s="254"/>
      <c r="G265" s="32"/>
      <c r="H265" s="32"/>
      <c r="J265" s="6"/>
      <c r="K265" s="6"/>
    </row>
    <row r="266" spans="1:11" s="8" customFormat="1" x14ac:dyDescent="0.2">
      <c r="A266" s="6"/>
      <c r="B266" s="6"/>
      <c r="C266" s="6"/>
      <c r="D266" s="6"/>
      <c r="E266" s="254"/>
      <c r="F266" s="254"/>
      <c r="G266" s="32"/>
      <c r="H266" s="32"/>
      <c r="J266" s="6"/>
      <c r="K266" s="6"/>
    </row>
    <row r="267" spans="1:11" s="8" customFormat="1" x14ac:dyDescent="0.2">
      <c r="A267" s="6"/>
      <c r="B267" s="6"/>
      <c r="C267" s="6"/>
      <c r="D267" s="6"/>
      <c r="E267" s="254"/>
      <c r="F267" s="254"/>
      <c r="G267" s="32"/>
      <c r="H267" s="32"/>
      <c r="J267" s="6"/>
      <c r="K267" s="6"/>
    </row>
    <row r="268" spans="1:11" s="8" customFormat="1" x14ac:dyDescent="0.2">
      <c r="A268" s="6"/>
      <c r="B268" s="6"/>
      <c r="C268" s="6"/>
      <c r="D268" s="6"/>
      <c r="E268" s="254"/>
      <c r="F268" s="254"/>
      <c r="G268" s="32"/>
      <c r="H268" s="32"/>
      <c r="J268" s="6"/>
      <c r="K268" s="6"/>
    </row>
    <row r="269" spans="1:11" s="8" customFormat="1" x14ac:dyDescent="0.2">
      <c r="A269" s="6"/>
      <c r="B269" s="6"/>
      <c r="C269" s="6"/>
      <c r="D269" s="6"/>
      <c r="E269" s="254"/>
      <c r="F269" s="254"/>
      <c r="G269" s="32"/>
      <c r="H269" s="32"/>
      <c r="J269" s="6"/>
      <c r="K269" s="6"/>
    </row>
    <row r="270" spans="1:11" s="8" customFormat="1" x14ac:dyDescent="0.2">
      <c r="A270" s="6"/>
      <c r="B270" s="6"/>
      <c r="C270" s="6"/>
      <c r="D270" s="6"/>
      <c r="E270" s="254"/>
      <c r="F270" s="254"/>
      <c r="G270" s="32"/>
      <c r="H270" s="32"/>
      <c r="J270" s="6"/>
      <c r="K270" s="6"/>
    </row>
    <row r="271" spans="1:11" s="8" customFormat="1" x14ac:dyDescent="0.2">
      <c r="A271" s="6"/>
      <c r="B271" s="6"/>
      <c r="C271" s="6"/>
      <c r="D271" s="6"/>
      <c r="E271" s="254"/>
      <c r="F271" s="254"/>
      <c r="G271" s="32"/>
      <c r="H271" s="32"/>
      <c r="J271" s="6"/>
      <c r="K271" s="6"/>
    </row>
    <row r="272" spans="1:11" s="8" customFormat="1" x14ac:dyDescent="0.2">
      <c r="A272" s="6"/>
      <c r="B272" s="6"/>
      <c r="C272" s="6"/>
      <c r="D272" s="6"/>
      <c r="E272" s="254"/>
      <c r="F272" s="254"/>
      <c r="G272" s="32"/>
      <c r="H272" s="32"/>
      <c r="J272" s="6"/>
      <c r="K272" s="6"/>
    </row>
    <row r="273" spans="1:11" s="8" customFormat="1" x14ac:dyDescent="0.2">
      <c r="A273" s="6"/>
      <c r="B273" s="6"/>
      <c r="C273" s="6"/>
      <c r="D273" s="6"/>
      <c r="E273" s="254"/>
      <c r="F273" s="254"/>
      <c r="G273" s="32"/>
      <c r="H273" s="32"/>
      <c r="J273" s="6"/>
      <c r="K273" s="6"/>
    </row>
    <row r="274" spans="1:11" s="8" customFormat="1" x14ac:dyDescent="0.2">
      <c r="A274" s="6"/>
      <c r="B274" s="6"/>
      <c r="C274" s="6"/>
      <c r="D274" s="6"/>
      <c r="E274" s="254"/>
      <c r="F274" s="254"/>
      <c r="G274" s="32"/>
      <c r="H274" s="32"/>
      <c r="J274" s="6"/>
      <c r="K274" s="6"/>
    </row>
    <row r="275" spans="1:11" s="8" customFormat="1" x14ac:dyDescent="0.2">
      <c r="A275" s="6"/>
      <c r="B275" s="6"/>
      <c r="C275" s="6"/>
      <c r="D275" s="6"/>
      <c r="E275" s="254"/>
      <c r="F275" s="254"/>
      <c r="G275" s="32"/>
      <c r="H275" s="32"/>
      <c r="J275" s="6"/>
      <c r="K275" s="6"/>
    </row>
    <row r="276" spans="1:11" s="8" customFormat="1" x14ac:dyDescent="0.2">
      <c r="A276" s="6"/>
      <c r="B276" s="6"/>
      <c r="C276" s="6"/>
      <c r="D276" s="6"/>
      <c r="E276" s="254"/>
      <c r="F276" s="254"/>
      <c r="G276" s="32"/>
      <c r="H276" s="32"/>
      <c r="J276" s="6"/>
      <c r="K276" s="6"/>
    </row>
    <row r="277" spans="1:11" s="8" customFormat="1" x14ac:dyDescent="0.2">
      <c r="A277" s="6"/>
      <c r="B277" s="6"/>
      <c r="C277" s="6"/>
      <c r="D277" s="6"/>
      <c r="E277" s="254"/>
      <c r="F277" s="254"/>
      <c r="G277" s="32"/>
      <c r="H277" s="32"/>
      <c r="J277" s="6"/>
      <c r="K277" s="6"/>
    </row>
    <row r="278" spans="1:11" s="8" customFormat="1" x14ac:dyDescent="0.2">
      <c r="A278" s="6"/>
      <c r="B278" s="6"/>
      <c r="C278" s="6"/>
      <c r="D278" s="6"/>
      <c r="E278" s="254"/>
      <c r="F278" s="254"/>
      <c r="G278" s="32"/>
      <c r="H278" s="32"/>
      <c r="J278" s="6"/>
      <c r="K278" s="6"/>
    </row>
    <row r="279" spans="1:11" s="8" customFormat="1" x14ac:dyDescent="0.2">
      <c r="A279" s="6"/>
      <c r="B279" s="6"/>
      <c r="C279" s="6"/>
      <c r="D279" s="6"/>
      <c r="E279" s="254"/>
      <c r="F279" s="254"/>
      <c r="G279" s="32"/>
      <c r="H279" s="32"/>
      <c r="J279" s="6"/>
      <c r="K279" s="6"/>
    </row>
    <row r="280" spans="1:11" s="8" customFormat="1" x14ac:dyDescent="0.2">
      <c r="A280" s="6"/>
      <c r="B280" s="6"/>
      <c r="C280" s="6"/>
      <c r="D280" s="6"/>
      <c r="E280" s="254"/>
      <c r="F280" s="254"/>
      <c r="G280" s="32"/>
      <c r="H280" s="32"/>
      <c r="J280" s="6"/>
      <c r="K280" s="6"/>
    </row>
    <row r="281" spans="1:11" s="8" customFormat="1" x14ac:dyDescent="0.2">
      <c r="A281" s="6"/>
      <c r="B281" s="6"/>
      <c r="C281" s="6"/>
      <c r="D281" s="6"/>
      <c r="E281" s="254"/>
      <c r="F281" s="254"/>
      <c r="G281" s="32"/>
      <c r="H281" s="32"/>
      <c r="J281" s="6"/>
      <c r="K281" s="6"/>
    </row>
    <row r="282" spans="1:11" s="8" customFormat="1" x14ac:dyDescent="0.2">
      <c r="A282" s="6"/>
      <c r="B282" s="6"/>
      <c r="C282" s="6"/>
      <c r="D282" s="6"/>
      <c r="E282" s="254"/>
      <c r="F282" s="254"/>
      <c r="G282" s="32"/>
      <c r="H282" s="32"/>
      <c r="J282" s="6"/>
      <c r="K282" s="6"/>
    </row>
    <row r="283" spans="1:11" s="8" customFormat="1" x14ac:dyDescent="0.2">
      <c r="A283" s="6"/>
      <c r="B283" s="6"/>
      <c r="C283" s="6"/>
      <c r="D283" s="6"/>
      <c r="E283" s="254"/>
      <c r="F283" s="254"/>
      <c r="G283" s="32"/>
      <c r="H283" s="32"/>
      <c r="J283" s="6"/>
      <c r="K283" s="6"/>
    </row>
    <row r="284" spans="1:11" s="8" customFormat="1" x14ac:dyDescent="0.2">
      <c r="A284" s="6"/>
      <c r="B284" s="6"/>
      <c r="C284" s="6"/>
      <c r="D284" s="6"/>
      <c r="E284" s="254"/>
      <c r="F284" s="254"/>
      <c r="G284" s="32"/>
      <c r="H284" s="32"/>
      <c r="J284" s="6"/>
      <c r="K284" s="6"/>
    </row>
    <row r="285" spans="1:11" s="8" customFormat="1" x14ac:dyDescent="0.2">
      <c r="A285" s="6"/>
      <c r="B285" s="6"/>
      <c r="C285" s="6"/>
      <c r="D285" s="6"/>
      <c r="E285" s="254"/>
      <c r="F285" s="254"/>
      <c r="G285" s="32"/>
      <c r="H285" s="32"/>
      <c r="J285" s="6"/>
      <c r="K285" s="6"/>
    </row>
    <row r="286" spans="1:11" s="8" customFormat="1" x14ac:dyDescent="0.2">
      <c r="A286" s="6"/>
      <c r="B286" s="6"/>
      <c r="C286" s="6"/>
      <c r="D286" s="6"/>
      <c r="E286" s="254"/>
      <c r="F286" s="254"/>
      <c r="G286" s="32"/>
      <c r="H286" s="32"/>
      <c r="J286" s="6"/>
      <c r="K286" s="6"/>
    </row>
    <row r="287" spans="1:11" s="8" customFormat="1" x14ac:dyDescent="0.2">
      <c r="A287" s="6"/>
      <c r="B287" s="6"/>
      <c r="C287" s="6"/>
      <c r="D287" s="6"/>
      <c r="E287" s="254"/>
      <c r="F287" s="254"/>
      <c r="G287" s="32"/>
      <c r="H287" s="32"/>
      <c r="J287" s="6"/>
      <c r="K287" s="6"/>
    </row>
    <row r="288" spans="1:11" s="8" customFormat="1" x14ac:dyDescent="0.2">
      <c r="A288" s="6"/>
      <c r="B288" s="6"/>
      <c r="C288" s="6"/>
      <c r="D288" s="6"/>
      <c r="E288" s="254"/>
      <c r="F288" s="254"/>
      <c r="G288" s="32"/>
      <c r="H288" s="32"/>
      <c r="J288" s="6"/>
      <c r="K288" s="6"/>
    </row>
    <row r="289" spans="1:11" s="8" customFormat="1" x14ac:dyDescent="0.2">
      <c r="A289" s="6"/>
      <c r="B289" s="6"/>
      <c r="C289" s="6"/>
      <c r="D289" s="6"/>
      <c r="E289" s="254"/>
      <c r="F289" s="254"/>
      <c r="G289" s="32"/>
      <c r="H289" s="32"/>
      <c r="J289" s="6"/>
      <c r="K289" s="6"/>
    </row>
    <row r="290" spans="1:11" s="8" customFormat="1" x14ac:dyDescent="0.2">
      <c r="A290" s="6"/>
      <c r="B290" s="6"/>
      <c r="C290" s="6"/>
      <c r="D290" s="6"/>
      <c r="E290" s="254"/>
      <c r="F290" s="254"/>
      <c r="G290" s="32"/>
      <c r="H290" s="32"/>
      <c r="J290" s="6"/>
      <c r="K290" s="6"/>
    </row>
    <row r="291" spans="1:11" s="8" customFormat="1" x14ac:dyDescent="0.2">
      <c r="A291" s="6"/>
      <c r="B291" s="6"/>
      <c r="C291" s="6"/>
      <c r="D291" s="6"/>
      <c r="E291" s="254"/>
      <c r="F291" s="254"/>
      <c r="G291" s="32"/>
      <c r="H291" s="32"/>
      <c r="J291" s="6"/>
      <c r="K291" s="6"/>
    </row>
    <row r="292" spans="1:11" s="8" customFormat="1" x14ac:dyDescent="0.2">
      <c r="A292" s="6"/>
      <c r="B292" s="6"/>
      <c r="C292" s="6"/>
      <c r="D292" s="6"/>
      <c r="E292" s="254"/>
      <c r="F292" s="254"/>
      <c r="G292" s="32"/>
      <c r="H292" s="32"/>
      <c r="J292" s="6"/>
      <c r="K292" s="6"/>
    </row>
    <row r="293" spans="1:11" s="8" customFormat="1" x14ac:dyDescent="0.2">
      <c r="A293" s="6"/>
      <c r="B293" s="6"/>
      <c r="C293" s="6"/>
      <c r="D293" s="6"/>
      <c r="E293" s="254"/>
      <c r="F293" s="254"/>
      <c r="G293" s="32"/>
      <c r="H293" s="32"/>
      <c r="J293" s="6"/>
      <c r="K293" s="6"/>
    </row>
    <row r="294" spans="1:11" s="8" customFormat="1" x14ac:dyDescent="0.2">
      <c r="A294" s="6"/>
      <c r="B294" s="6"/>
      <c r="C294" s="6"/>
      <c r="D294" s="6"/>
      <c r="E294" s="254"/>
      <c r="F294" s="254"/>
      <c r="G294" s="32"/>
      <c r="H294" s="32"/>
      <c r="J294" s="6"/>
      <c r="K294" s="6"/>
    </row>
    <row r="295" spans="1:11" s="8" customFormat="1" x14ac:dyDescent="0.2">
      <c r="A295" s="6"/>
      <c r="B295" s="6"/>
      <c r="C295" s="6"/>
      <c r="D295" s="6"/>
      <c r="E295" s="254"/>
      <c r="F295" s="254"/>
      <c r="G295" s="32"/>
      <c r="H295" s="32"/>
      <c r="J295" s="6"/>
      <c r="K295" s="6"/>
    </row>
    <row r="296" spans="1:11" s="8" customFormat="1" x14ac:dyDescent="0.2">
      <c r="A296" s="6"/>
      <c r="B296" s="6"/>
      <c r="C296" s="6"/>
      <c r="D296" s="6"/>
      <c r="E296" s="254"/>
      <c r="F296" s="254"/>
      <c r="G296" s="32"/>
      <c r="H296" s="32"/>
      <c r="J296" s="6"/>
      <c r="K296" s="6"/>
    </row>
    <row r="297" spans="1:11" s="8" customFormat="1" x14ac:dyDescent="0.2">
      <c r="A297" s="6"/>
      <c r="B297" s="6"/>
      <c r="C297" s="6"/>
      <c r="D297" s="6"/>
      <c r="E297" s="254"/>
      <c r="F297" s="254"/>
      <c r="G297" s="32"/>
      <c r="H297" s="32"/>
      <c r="J297" s="6"/>
      <c r="K297" s="6"/>
    </row>
    <row r="298" spans="1:11" s="8" customFormat="1" x14ac:dyDescent="0.2">
      <c r="A298" s="6"/>
      <c r="B298" s="6"/>
      <c r="C298" s="6"/>
      <c r="D298" s="6"/>
      <c r="E298" s="254"/>
      <c r="F298" s="254"/>
      <c r="G298" s="32"/>
      <c r="H298" s="32"/>
      <c r="J298" s="6"/>
      <c r="K298" s="6"/>
    </row>
    <row r="299" spans="1:11" s="8" customFormat="1" x14ac:dyDescent="0.2">
      <c r="A299" s="6"/>
      <c r="B299" s="6"/>
      <c r="C299" s="6"/>
      <c r="D299" s="6"/>
      <c r="E299" s="254"/>
      <c r="F299" s="254"/>
      <c r="G299" s="32"/>
      <c r="H299" s="32"/>
      <c r="J299" s="6"/>
      <c r="K299" s="6"/>
    </row>
    <row r="300" spans="1:11" s="8" customFormat="1" x14ac:dyDescent="0.2">
      <c r="A300" s="6"/>
      <c r="B300" s="6"/>
      <c r="C300" s="6"/>
      <c r="D300" s="6"/>
      <c r="E300" s="254"/>
      <c r="F300" s="254"/>
      <c r="G300" s="32"/>
      <c r="H300" s="32"/>
      <c r="J300" s="6"/>
      <c r="K300" s="6"/>
    </row>
    <row r="301" spans="1:11" s="8" customFormat="1" x14ac:dyDescent="0.2">
      <c r="A301" s="6"/>
      <c r="B301" s="6"/>
      <c r="C301" s="6"/>
      <c r="D301" s="6"/>
      <c r="E301" s="254"/>
      <c r="F301" s="254"/>
      <c r="G301" s="32"/>
      <c r="H301" s="32"/>
      <c r="J301" s="6"/>
      <c r="K301" s="6"/>
    </row>
    <row r="302" spans="1:11" s="8" customFormat="1" x14ac:dyDescent="0.2">
      <c r="A302" s="6"/>
      <c r="B302" s="6"/>
      <c r="C302" s="6"/>
      <c r="D302" s="6"/>
      <c r="E302" s="254"/>
      <c r="F302" s="254"/>
      <c r="G302" s="32"/>
      <c r="H302" s="32"/>
      <c r="J302" s="6"/>
      <c r="K302" s="6"/>
    </row>
    <row r="303" spans="1:11" s="8" customFormat="1" x14ac:dyDescent="0.2">
      <c r="A303" s="6"/>
      <c r="B303" s="6"/>
      <c r="C303" s="6"/>
      <c r="D303" s="6"/>
      <c r="E303" s="254"/>
      <c r="F303" s="254"/>
      <c r="G303" s="32"/>
      <c r="H303" s="32"/>
      <c r="J303" s="6"/>
      <c r="K303" s="6"/>
    </row>
    <row r="304" spans="1:11" s="8" customFormat="1" x14ac:dyDescent="0.2">
      <c r="A304" s="6"/>
      <c r="B304" s="6"/>
      <c r="C304" s="6"/>
      <c r="D304" s="6"/>
      <c r="E304" s="254"/>
      <c r="F304" s="254"/>
      <c r="G304" s="32"/>
      <c r="H304" s="32"/>
      <c r="J304" s="6"/>
      <c r="K304" s="6"/>
    </row>
    <row r="305" spans="1:11" s="8" customFormat="1" x14ac:dyDescent="0.2">
      <c r="A305" s="6"/>
      <c r="B305" s="6"/>
      <c r="C305" s="6"/>
      <c r="D305" s="6"/>
      <c r="E305" s="254"/>
      <c r="F305" s="254"/>
      <c r="G305" s="32"/>
      <c r="H305" s="32"/>
      <c r="J305" s="6"/>
      <c r="K305" s="6"/>
    </row>
    <row r="306" spans="1:11" s="8" customFormat="1" x14ac:dyDescent="0.2">
      <c r="A306" s="6"/>
      <c r="B306" s="6"/>
      <c r="C306" s="6"/>
      <c r="D306" s="6"/>
      <c r="E306" s="254"/>
      <c r="F306" s="254"/>
      <c r="G306" s="32"/>
      <c r="H306" s="32"/>
      <c r="J306" s="6"/>
      <c r="K306" s="6"/>
    </row>
    <row r="307" spans="1:11" s="8" customFormat="1" x14ac:dyDescent="0.2">
      <c r="A307" s="6"/>
      <c r="B307" s="6"/>
      <c r="C307" s="6"/>
      <c r="D307" s="6"/>
      <c r="E307" s="6"/>
      <c r="F307" s="6"/>
      <c r="G307" s="32"/>
      <c r="H307" s="32"/>
      <c r="J307" s="6"/>
      <c r="K307" s="6"/>
    </row>
    <row r="308" spans="1:11" s="8" customFormat="1" x14ac:dyDescent="0.2">
      <c r="A308" s="6"/>
      <c r="B308" s="6"/>
      <c r="C308" s="6"/>
      <c r="D308" s="6"/>
      <c r="E308" s="6"/>
      <c r="F308" s="6"/>
      <c r="G308" s="32"/>
      <c r="H308" s="32"/>
      <c r="J308" s="6"/>
      <c r="K308" s="6"/>
    </row>
    <row r="309" spans="1:11" s="8" customFormat="1" x14ac:dyDescent="0.2">
      <c r="A309" s="6"/>
      <c r="B309" s="6"/>
      <c r="C309" s="6"/>
      <c r="D309" s="6"/>
      <c r="E309" s="6"/>
      <c r="F309" s="6"/>
      <c r="G309" s="32"/>
      <c r="H309" s="32"/>
      <c r="J309" s="6"/>
      <c r="K309" s="6"/>
    </row>
    <row r="310" spans="1:11" s="8" customFormat="1" x14ac:dyDescent="0.2">
      <c r="A310" s="6"/>
      <c r="B310" s="6"/>
      <c r="C310" s="6"/>
      <c r="D310" s="6"/>
      <c r="E310" s="6"/>
      <c r="F310" s="6"/>
      <c r="G310" s="32"/>
      <c r="H310" s="32"/>
      <c r="J310" s="6"/>
      <c r="K310" s="6"/>
    </row>
    <row r="311" spans="1:11" s="8" customFormat="1" x14ac:dyDescent="0.2">
      <c r="A311" s="6"/>
      <c r="B311" s="6"/>
      <c r="C311" s="6"/>
      <c r="D311" s="6"/>
      <c r="E311" s="6"/>
      <c r="F311" s="6"/>
      <c r="G311" s="32"/>
      <c r="H311" s="32"/>
      <c r="J311" s="6"/>
      <c r="K311" s="6"/>
    </row>
    <row r="312" spans="1:11" s="8" customFormat="1" x14ac:dyDescent="0.2">
      <c r="A312" s="6"/>
      <c r="B312" s="6"/>
      <c r="C312" s="6"/>
      <c r="D312" s="6"/>
      <c r="E312" s="6"/>
      <c r="F312" s="6"/>
      <c r="G312" s="32"/>
      <c r="H312" s="32"/>
      <c r="J312" s="6"/>
      <c r="K312" s="6"/>
    </row>
    <row r="313" spans="1:11" s="8" customFormat="1" x14ac:dyDescent="0.2">
      <c r="A313" s="6"/>
      <c r="B313" s="6"/>
      <c r="C313" s="6"/>
      <c r="D313" s="6"/>
      <c r="E313" s="6"/>
      <c r="F313" s="6"/>
      <c r="G313" s="32"/>
      <c r="H313" s="32"/>
      <c r="J313" s="6"/>
      <c r="K313" s="6"/>
    </row>
    <row r="314" spans="1:11" s="8" customFormat="1" x14ac:dyDescent="0.2">
      <c r="A314" s="6"/>
      <c r="B314" s="6"/>
      <c r="C314" s="6"/>
      <c r="D314" s="6"/>
      <c r="E314" s="6"/>
      <c r="F314" s="6"/>
      <c r="G314" s="32"/>
      <c r="H314" s="32"/>
      <c r="J314" s="6"/>
      <c r="K314" s="6"/>
    </row>
    <row r="315" spans="1:11" s="8" customFormat="1" x14ac:dyDescent="0.2">
      <c r="A315" s="6"/>
      <c r="B315" s="6"/>
      <c r="C315" s="6"/>
      <c r="D315" s="6"/>
      <c r="E315" s="6"/>
      <c r="F315" s="6"/>
      <c r="G315" s="32"/>
      <c r="H315" s="32"/>
      <c r="J315" s="6"/>
      <c r="K315" s="6"/>
    </row>
    <row r="316" spans="1:11" s="8" customFormat="1" x14ac:dyDescent="0.2">
      <c r="A316" s="6"/>
      <c r="B316" s="6"/>
      <c r="C316" s="6"/>
      <c r="D316" s="6"/>
      <c r="E316" s="6"/>
      <c r="F316" s="6"/>
      <c r="G316" s="32"/>
      <c r="H316" s="32"/>
      <c r="J316" s="6"/>
      <c r="K316" s="6"/>
    </row>
    <row r="317" spans="1:11" s="8" customFormat="1" x14ac:dyDescent="0.2">
      <c r="A317" s="6"/>
      <c r="B317" s="6"/>
      <c r="C317" s="6"/>
      <c r="D317" s="6"/>
      <c r="E317" s="6"/>
      <c r="F317" s="6"/>
      <c r="G317" s="32"/>
      <c r="H317" s="32"/>
      <c r="J317" s="6"/>
      <c r="K317" s="6"/>
    </row>
    <row r="318" spans="1:11" s="8" customFormat="1" x14ac:dyDescent="0.2">
      <c r="A318" s="6"/>
      <c r="B318" s="6"/>
      <c r="C318" s="6"/>
      <c r="D318" s="6"/>
      <c r="E318" s="6"/>
      <c r="F318" s="6"/>
      <c r="G318" s="32"/>
      <c r="H318" s="32"/>
      <c r="J318" s="6"/>
      <c r="K318" s="6"/>
    </row>
    <row r="319" spans="1:11" s="8" customFormat="1" x14ac:dyDescent="0.2">
      <c r="A319" s="6"/>
      <c r="B319" s="6"/>
      <c r="C319" s="6"/>
      <c r="D319" s="6"/>
      <c r="E319" s="6"/>
      <c r="F319" s="6"/>
      <c r="G319" s="32"/>
      <c r="H319" s="32"/>
      <c r="J319" s="6"/>
      <c r="K319" s="6"/>
    </row>
    <row r="320" spans="1:11" s="8" customFormat="1" x14ac:dyDescent="0.2">
      <c r="A320" s="6"/>
      <c r="B320" s="6"/>
      <c r="C320" s="6"/>
      <c r="D320" s="6"/>
      <c r="E320" s="6"/>
      <c r="F320" s="6"/>
      <c r="G320" s="32"/>
      <c r="H320" s="32"/>
      <c r="J320" s="6"/>
      <c r="K320" s="6"/>
    </row>
    <row r="321" spans="1:11" s="8" customFormat="1" x14ac:dyDescent="0.2">
      <c r="A321" s="6"/>
      <c r="B321" s="6"/>
      <c r="C321" s="6"/>
      <c r="D321" s="6"/>
      <c r="E321" s="6"/>
      <c r="F321" s="6"/>
      <c r="G321" s="32"/>
      <c r="H321" s="32"/>
      <c r="J321" s="6"/>
      <c r="K321" s="6"/>
    </row>
    <row r="322" spans="1:11" s="8" customFormat="1" x14ac:dyDescent="0.2">
      <c r="A322" s="6"/>
      <c r="B322" s="6"/>
      <c r="C322" s="6"/>
      <c r="D322" s="6"/>
      <c r="E322" s="6"/>
      <c r="F322" s="6"/>
      <c r="G322" s="32"/>
      <c r="H322" s="32"/>
      <c r="J322" s="6"/>
      <c r="K322" s="6"/>
    </row>
    <row r="323" spans="1:11" s="8" customFormat="1" x14ac:dyDescent="0.2">
      <c r="A323" s="6"/>
      <c r="B323" s="6"/>
      <c r="C323" s="6"/>
      <c r="D323" s="6"/>
      <c r="E323" s="6"/>
      <c r="F323" s="6"/>
      <c r="G323" s="32"/>
      <c r="H323" s="32"/>
      <c r="J323" s="6"/>
      <c r="K323" s="6"/>
    </row>
    <row r="324" spans="1:11" s="8" customFormat="1" x14ac:dyDescent="0.2">
      <c r="A324" s="6"/>
      <c r="B324" s="6"/>
      <c r="C324" s="6"/>
      <c r="D324" s="6"/>
      <c r="E324" s="6"/>
      <c r="F324" s="6"/>
      <c r="G324" s="32"/>
      <c r="H324" s="32"/>
      <c r="J324" s="6"/>
      <c r="K324" s="6"/>
    </row>
    <row r="325" spans="1:11" s="8" customFormat="1" x14ac:dyDescent="0.2">
      <c r="A325" s="6"/>
      <c r="B325" s="6"/>
      <c r="C325" s="6"/>
      <c r="D325" s="6"/>
      <c r="E325" s="6"/>
      <c r="F325" s="6"/>
      <c r="G325" s="32"/>
      <c r="H325" s="32"/>
      <c r="J325" s="6"/>
      <c r="K325" s="6"/>
    </row>
    <row r="326" spans="1:11" s="8" customFormat="1" x14ac:dyDescent="0.2">
      <c r="A326" s="6"/>
      <c r="B326" s="6"/>
      <c r="C326" s="6"/>
      <c r="D326" s="6"/>
      <c r="E326" s="6"/>
      <c r="F326" s="6"/>
      <c r="G326" s="32"/>
      <c r="H326" s="32"/>
      <c r="J326" s="6"/>
      <c r="K326" s="6"/>
    </row>
    <row r="327" spans="1:11" s="8" customFormat="1" x14ac:dyDescent="0.2">
      <c r="A327" s="6"/>
      <c r="B327" s="6"/>
      <c r="C327" s="6"/>
      <c r="D327" s="6"/>
      <c r="E327" s="6"/>
      <c r="F327" s="6"/>
      <c r="G327" s="32"/>
      <c r="H327" s="32"/>
      <c r="J327" s="6"/>
      <c r="K327" s="6"/>
    </row>
    <row r="328" spans="1:11" s="8" customFormat="1" x14ac:dyDescent="0.2">
      <c r="A328" s="6"/>
      <c r="B328" s="6"/>
      <c r="C328" s="6"/>
      <c r="D328" s="6"/>
      <c r="E328" s="6"/>
      <c r="F328" s="6"/>
      <c r="G328" s="32"/>
      <c r="H328" s="32"/>
      <c r="J328" s="6"/>
      <c r="K328" s="6"/>
    </row>
    <row r="329" spans="1:11" s="8" customFormat="1" x14ac:dyDescent="0.2">
      <c r="A329" s="6"/>
      <c r="B329" s="6"/>
      <c r="C329" s="6"/>
      <c r="D329" s="6"/>
      <c r="E329" s="6"/>
      <c r="F329" s="6"/>
      <c r="G329" s="32"/>
      <c r="H329" s="32"/>
      <c r="J329" s="6"/>
      <c r="K329" s="6"/>
    </row>
    <row r="330" spans="1:11" s="8" customFormat="1" x14ac:dyDescent="0.2">
      <c r="A330" s="6"/>
      <c r="B330" s="6"/>
      <c r="C330" s="6"/>
      <c r="D330" s="6"/>
      <c r="E330" s="6"/>
      <c r="F330" s="6"/>
      <c r="G330" s="32"/>
      <c r="H330" s="32"/>
      <c r="J330" s="6"/>
      <c r="K330" s="6"/>
    </row>
    <row r="331" spans="1:11" s="8" customFormat="1" x14ac:dyDescent="0.2">
      <c r="A331" s="6"/>
      <c r="B331" s="6"/>
      <c r="C331" s="6"/>
      <c r="D331" s="6"/>
      <c r="E331" s="6"/>
      <c r="F331" s="6"/>
      <c r="G331" s="32"/>
      <c r="H331" s="32"/>
      <c r="J331" s="6"/>
      <c r="K331" s="6"/>
    </row>
    <row r="332" spans="1:11" s="8" customFormat="1" x14ac:dyDescent="0.2">
      <c r="A332" s="6"/>
      <c r="B332" s="6"/>
      <c r="C332" s="6"/>
      <c r="D332" s="6"/>
      <c r="E332" s="6"/>
      <c r="F332" s="6"/>
      <c r="G332" s="32"/>
      <c r="H332" s="32"/>
      <c r="J332" s="6"/>
      <c r="K332" s="6"/>
    </row>
    <row r="333" spans="1:11" s="8" customFormat="1" x14ac:dyDescent="0.2">
      <c r="A333" s="6"/>
      <c r="B333" s="6"/>
      <c r="C333" s="6"/>
      <c r="D333" s="6"/>
      <c r="E333" s="6"/>
      <c r="F333" s="6"/>
      <c r="G333" s="32"/>
      <c r="H333" s="32"/>
      <c r="J333" s="6"/>
      <c r="K333" s="6"/>
    </row>
    <row r="334" spans="1:11" s="8" customFormat="1" x14ac:dyDescent="0.2">
      <c r="A334" s="6"/>
      <c r="B334" s="6"/>
      <c r="C334" s="6"/>
      <c r="D334" s="6"/>
      <c r="E334" s="6"/>
      <c r="F334" s="6"/>
      <c r="G334" s="32"/>
      <c r="H334" s="32"/>
      <c r="J334" s="6"/>
      <c r="K334" s="6"/>
    </row>
    <row r="335" spans="1:11" s="8" customFormat="1" x14ac:dyDescent="0.2">
      <c r="A335" s="6"/>
      <c r="B335" s="6"/>
      <c r="C335" s="6"/>
      <c r="D335" s="6"/>
      <c r="E335" s="6"/>
      <c r="F335" s="6"/>
      <c r="G335" s="32"/>
      <c r="H335" s="32"/>
      <c r="J335" s="6"/>
      <c r="K335" s="6"/>
    </row>
    <row r="336" spans="1:11" s="8" customFormat="1" x14ac:dyDescent="0.2">
      <c r="A336" s="6"/>
      <c r="B336" s="6"/>
      <c r="C336" s="6"/>
      <c r="D336" s="6"/>
      <c r="E336" s="6"/>
      <c r="F336" s="6"/>
      <c r="G336" s="32"/>
      <c r="H336" s="32"/>
      <c r="J336" s="6"/>
      <c r="K336" s="6"/>
    </row>
    <row r="337" spans="1:11" s="8" customFormat="1" x14ac:dyDescent="0.2">
      <c r="A337" s="6"/>
      <c r="B337" s="6"/>
      <c r="C337" s="6"/>
      <c r="D337" s="6"/>
      <c r="E337" s="6"/>
      <c r="F337" s="6"/>
      <c r="G337" s="32"/>
      <c r="H337" s="32"/>
      <c r="J337" s="6"/>
      <c r="K337" s="6"/>
    </row>
    <row r="338" spans="1:11" s="8" customFormat="1" x14ac:dyDescent="0.2">
      <c r="A338" s="6"/>
      <c r="B338" s="6"/>
      <c r="C338" s="6"/>
      <c r="D338" s="6"/>
      <c r="E338" s="6"/>
      <c r="F338" s="6"/>
      <c r="G338" s="32"/>
      <c r="H338" s="32"/>
      <c r="J338" s="6"/>
      <c r="K338" s="6"/>
    </row>
    <row r="339" spans="1:11" s="8" customFormat="1" x14ac:dyDescent="0.2">
      <c r="A339" s="6"/>
      <c r="B339" s="6"/>
      <c r="C339" s="6"/>
      <c r="D339" s="6"/>
      <c r="E339" s="6"/>
      <c r="F339" s="6"/>
      <c r="G339" s="32"/>
      <c r="H339" s="32"/>
      <c r="J339" s="6"/>
      <c r="K339" s="6"/>
    </row>
    <row r="340" spans="1:11" s="8" customFormat="1" x14ac:dyDescent="0.2">
      <c r="A340" s="6"/>
      <c r="B340" s="6"/>
      <c r="C340" s="6"/>
      <c r="D340" s="6"/>
      <c r="E340" s="6"/>
      <c r="F340" s="6"/>
      <c r="G340" s="32"/>
      <c r="H340" s="32"/>
      <c r="J340" s="6"/>
      <c r="K340" s="6"/>
    </row>
    <row r="341" spans="1:11" s="8" customFormat="1" x14ac:dyDescent="0.2">
      <c r="A341" s="6"/>
      <c r="B341" s="6"/>
      <c r="C341" s="6"/>
      <c r="D341" s="6"/>
      <c r="E341" s="6"/>
      <c r="F341" s="6"/>
      <c r="G341" s="32"/>
      <c r="H341" s="32"/>
      <c r="J341" s="6"/>
      <c r="K341" s="6"/>
    </row>
    <row r="342" spans="1:11" s="8" customFormat="1" x14ac:dyDescent="0.2">
      <c r="A342" s="6"/>
      <c r="B342" s="6"/>
      <c r="C342" s="6"/>
      <c r="D342" s="6"/>
      <c r="E342" s="6"/>
      <c r="F342" s="6"/>
      <c r="G342" s="32"/>
      <c r="H342" s="32"/>
      <c r="J342" s="6"/>
      <c r="K342" s="6"/>
    </row>
    <row r="343" spans="1:11" s="8" customFormat="1" x14ac:dyDescent="0.2">
      <c r="A343" s="6"/>
      <c r="B343" s="6"/>
      <c r="C343" s="6"/>
      <c r="D343" s="6"/>
      <c r="E343" s="6"/>
      <c r="F343" s="6"/>
      <c r="G343" s="32"/>
      <c r="H343" s="32"/>
      <c r="J343" s="6"/>
      <c r="K343" s="6"/>
    </row>
    <row r="344" spans="1:11" s="8" customFormat="1" x14ac:dyDescent="0.2">
      <c r="A344" s="6"/>
      <c r="B344" s="6"/>
      <c r="C344" s="6"/>
      <c r="D344" s="6"/>
      <c r="E344" s="6"/>
      <c r="F344" s="6"/>
      <c r="G344" s="32"/>
      <c r="H344" s="32"/>
      <c r="J344" s="6"/>
      <c r="K344" s="6"/>
    </row>
    <row r="345" spans="1:11" s="8" customFormat="1" x14ac:dyDescent="0.2">
      <c r="A345" s="6"/>
      <c r="B345" s="6"/>
      <c r="C345" s="6"/>
      <c r="D345" s="6"/>
      <c r="E345" s="6"/>
      <c r="F345" s="6"/>
      <c r="G345" s="32"/>
      <c r="H345" s="32"/>
      <c r="J345" s="6"/>
      <c r="K345" s="6"/>
    </row>
    <row r="346" spans="1:11" s="8" customFormat="1" x14ac:dyDescent="0.2">
      <c r="A346" s="6"/>
      <c r="B346" s="6"/>
      <c r="C346" s="6"/>
      <c r="D346" s="6"/>
      <c r="E346" s="6"/>
      <c r="F346" s="6"/>
      <c r="G346" s="32"/>
      <c r="H346" s="32"/>
      <c r="J346" s="6"/>
      <c r="K346" s="6"/>
    </row>
    <row r="347" spans="1:11" s="8" customFormat="1" x14ac:dyDescent="0.2">
      <c r="A347" s="6"/>
      <c r="B347" s="6"/>
      <c r="C347" s="6"/>
      <c r="D347" s="6"/>
      <c r="E347" s="6"/>
      <c r="F347" s="6"/>
      <c r="G347" s="32"/>
      <c r="H347" s="32"/>
      <c r="J347" s="6"/>
      <c r="K347" s="6"/>
    </row>
    <row r="348" spans="1:11" s="8" customFormat="1" x14ac:dyDescent="0.2">
      <c r="A348" s="6"/>
      <c r="B348" s="6"/>
      <c r="C348" s="6"/>
      <c r="D348" s="6"/>
      <c r="E348" s="6"/>
      <c r="F348" s="6"/>
      <c r="G348" s="32"/>
      <c r="H348" s="32"/>
      <c r="J348" s="6"/>
      <c r="K348" s="6"/>
    </row>
    <row r="349" spans="1:11" s="8" customFormat="1" x14ac:dyDescent="0.2">
      <c r="A349" s="6"/>
      <c r="B349" s="6"/>
      <c r="C349" s="6"/>
      <c r="D349" s="6"/>
      <c r="E349" s="6"/>
      <c r="F349" s="6"/>
      <c r="G349" s="32"/>
      <c r="H349" s="32"/>
      <c r="J349" s="6"/>
      <c r="K349" s="6"/>
    </row>
    <row r="350" spans="1:11" s="8" customFormat="1" x14ac:dyDescent="0.2">
      <c r="A350" s="6"/>
      <c r="B350" s="6"/>
      <c r="C350" s="6"/>
      <c r="D350" s="6"/>
      <c r="E350" s="6"/>
      <c r="F350" s="6"/>
      <c r="G350" s="32"/>
      <c r="H350" s="32"/>
      <c r="J350" s="6"/>
      <c r="K350" s="6"/>
    </row>
    <row r="351" spans="1:11" s="8" customFormat="1" x14ac:dyDescent="0.2">
      <c r="A351" s="6"/>
      <c r="B351" s="6"/>
      <c r="C351" s="6"/>
      <c r="D351" s="6"/>
      <c r="E351" s="6"/>
      <c r="F351" s="6"/>
      <c r="G351" s="32"/>
      <c r="H351" s="32"/>
      <c r="J351" s="6"/>
      <c r="K351" s="6"/>
    </row>
    <row r="352" spans="1:11" s="8" customFormat="1" x14ac:dyDescent="0.2">
      <c r="A352" s="6"/>
      <c r="B352" s="6"/>
      <c r="C352" s="6"/>
      <c r="D352" s="6"/>
      <c r="E352" s="6"/>
      <c r="F352" s="6"/>
      <c r="G352" s="32"/>
      <c r="H352" s="32"/>
      <c r="J352" s="6"/>
      <c r="K352" s="6"/>
    </row>
    <row r="353" spans="1:11" s="8" customFormat="1" x14ac:dyDescent="0.2">
      <c r="A353" s="6"/>
      <c r="B353" s="6"/>
      <c r="C353" s="6"/>
      <c r="D353" s="6"/>
      <c r="E353" s="6"/>
      <c r="F353" s="6"/>
      <c r="G353" s="32"/>
      <c r="H353" s="32"/>
      <c r="J353" s="6"/>
      <c r="K353" s="6"/>
    </row>
    <row r="354" spans="1:11" s="8" customFormat="1" x14ac:dyDescent="0.2">
      <c r="A354" s="6"/>
      <c r="B354" s="6"/>
      <c r="C354" s="6"/>
      <c r="D354" s="6"/>
      <c r="E354" s="6"/>
      <c r="F354" s="6"/>
      <c r="G354" s="32"/>
      <c r="H354" s="32"/>
      <c r="J354" s="6"/>
      <c r="K354" s="6"/>
    </row>
    <row r="355" spans="1:11" s="8" customFormat="1" x14ac:dyDescent="0.2">
      <c r="A355" s="6"/>
      <c r="B355" s="6"/>
      <c r="C355" s="6"/>
      <c r="D355" s="6"/>
      <c r="E355" s="6"/>
      <c r="F355" s="6"/>
      <c r="G355" s="32"/>
      <c r="H355" s="32"/>
      <c r="J355" s="6"/>
      <c r="K355" s="6"/>
    </row>
    <row r="356" spans="1:11" s="8" customFormat="1" x14ac:dyDescent="0.2">
      <c r="A356" s="6"/>
      <c r="B356" s="6"/>
      <c r="C356" s="6"/>
      <c r="D356" s="6"/>
      <c r="E356" s="6"/>
      <c r="F356" s="6"/>
      <c r="G356" s="32"/>
      <c r="H356" s="32"/>
      <c r="J356" s="6"/>
      <c r="K356" s="6"/>
    </row>
    <row r="357" spans="1:11" s="8" customFormat="1" x14ac:dyDescent="0.2">
      <c r="A357" s="6"/>
      <c r="B357" s="6"/>
      <c r="C357" s="6"/>
      <c r="D357" s="6"/>
      <c r="E357" s="6"/>
      <c r="F357" s="6"/>
      <c r="G357" s="272"/>
      <c r="H357" s="272"/>
      <c r="J357" s="6"/>
      <c r="K357" s="6"/>
    </row>
    <row r="358" spans="1:11" s="8" customFormat="1" x14ac:dyDescent="0.2">
      <c r="A358" s="6"/>
      <c r="B358" s="6"/>
      <c r="C358" s="6"/>
      <c r="D358" s="6"/>
      <c r="E358" s="6"/>
      <c r="F358" s="6"/>
      <c r="G358" s="272"/>
      <c r="H358" s="272"/>
      <c r="J358" s="6"/>
      <c r="K358" s="6"/>
    </row>
    <row r="359" spans="1:11" s="8" customFormat="1" x14ac:dyDescent="0.2">
      <c r="A359" s="6"/>
      <c r="B359" s="6"/>
      <c r="C359" s="6"/>
      <c r="D359" s="6"/>
      <c r="E359" s="6"/>
      <c r="F359" s="6"/>
      <c r="G359" s="272"/>
      <c r="H359" s="272"/>
      <c r="J359" s="6"/>
      <c r="K359" s="6"/>
    </row>
    <row r="360" spans="1:11" s="8" customFormat="1" x14ac:dyDescent="0.2">
      <c r="A360" s="6"/>
      <c r="B360" s="6"/>
      <c r="C360" s="6"/>
      <c r="D360" s="6"/>
      <c r="E360" s="6"/>
      <c r="F360" s="6"/>
      <c r="G360" s="272"/>
      <c r="H360" s="272"/>
      <c r="J360" s="6"/>
      <c r="K360" s="6"/>
    </row>
    <row r="361" spans="1:11" s="8" customFormat="1" x14ac:dyDescent="0.2">
      <c r="A361" s="6"/>
      <c r="B361" s="6"/>
      <c r="C361" s="6"/>
      <c r="D361" s="6"/>
      <c r="E361" s="6"/>
      <c r="F361" s="6"/>
      <c r="G361" s="272"/>
      <c r="H361" s="272"/>
      <c r="J361" s="6"/>
      <c r="K361" s="6"/>
    </row>
    <row r="362" spans="1:11" s="8" customFormat="1" x14ac:dyDescent="0.2">
      <c r="A362" s="6"/>
      <c r="B362" s="6"/>
      <c r="C362" s="6"/>
      <c r="D362" s="6"/>
      <c r="E362" s="6"/>
      <c r="F362" s="6"/>
      <c r="G362" s="272"/>
      <c r="H362" s="272"/>
      <c r="J362" s="6"/>
      <c r="K362" s="6"/>
    </row>
    <row r="363" spans="1:11" s="8" customFormat="1" x14ac:dyDescent="0.2">
      <c r="A363" s="6"/>
      <c r="B363" s="6"/>
      <c r="C363" s="6"/>
      <c r="D363" s="6"/>
      <c r="E363" s="6"/>
      <c r="F363" s="6"/>
      <c r="G363" s="272"/>
      <c r="H363" s="272"/>
      <c r="J363" s="6"/>
      <c r="K363" s="6"/>
    </row>
    <row r="364" spans="1:11" s="8" customFormat="1" x14ac:dyDescent="0.2">
      <c r="A364" s="6"/>
      <c r="B364" s="6"/>
      <c r="C364" s="6"/>
      <c r="D364" s="6"/>
      <c r="E364" s="6"/>
      <c r="F364" s="6"/>
      <c r="G364" s="272"/>
      <c r="H364" s="272"/>
      <c r="J364" s="6"/>
      <c r="K364" s="6"/>
    </row>
    <row r="365" spans="1:11" s="8" customFormat="1" x14ac:dyDescent="0.2">
      <c r="A365" s="6"/>
      <c r="B365" s="6"/>
      <c r="C365" s="6"/>
      <c r="D365" s="6"/>
      <c r="E365" s="6"/>
      <c r="F365" s="6"/>
      <c r="G365" s="272"/>
      <c r="H365" s="272"/>
      <c r="J365" s="6"/>
      <c r="K365" s="6"/>
    </row>
    <row r="366" spans="1:11" s="8" customFormat="1" x14ac:dyDescent="0.2">
      <c r="A366" s="6"/>
      <c r="B366" s="6"/>
      <c r="C366" s="6"/>
      <c r="D366" s="6"/>
      <c r="E366" s="6"/>
      <c r="F366" s="6"/>
      <c r="G366" s="272"/>
      <c r="H366" s="272"/>
      <c r="J366" s="6"/>
      <c r="K366" s="6"/>
    </row>
    <row r="367" spans="1:11" s="8" customFormat="1" x14ac:dyDescent="0.2">
      <c r="A367" s="6"/>
      <c r="B367" s="6"/>
      <c r="C367" s="6"/>
      <c r="D367" s="6"/>
      <c r="E367" s="6"/>
      <c r="F367" s="6"/>
      <c r="G367" s="272"/>
      <c r="H367" s="272"/>
      <c r="J367" s="6"/>
      <c r="K367" s="6"/>
    </row>
    <row r="368" spans="1:11" s="8" customFormat="1" x14ac:dyDescent="0.2">
      <c r="A368" s="6"/>
      <c r="B368" s="6"/>
      <c r="C368" s="6"/>
      <c r="D368" s="6"/>
      <c r="E368" s="6"/>
      <c r="F368" s="6"/>
      <c r="G368" s="272"/>
      <c r="H368" s="272"/>
      <c r="J368" s="6"/>
      <c r="K368" s="6"/>
    </row>
    <row r="369" spans="1:11" s="8" customFormat="1" x14ac:dyDescent="0.2">
      <c r="A369" s="6"/>
      <c r="B369" s="6"/>
      <c r="C369" s="6"/>
      <c r="D369" s="6"/>
      <c r="E369" s="6"/>
      <c r="F369" s="6"/>
      <c r="G369" s="272"/>
      <c r="H369" s="272"/>
      <c r="J369" s="6"/>
      <c r="K369" s="6"/>
    </row>
    <row r="370" spans="1:11" s="8" customFormat="1" x14ac:dyDescent="0.2">
      <c r="A370" s="6"/>
      <c r="B370" s="6"/>
      <c r="C370" s="6"/>
      <c r="D370" s="6"/>
      <c r="E370" s="6"/>
      <c r="F370" s="6"/>
      <c r="G370" s="272"/>
      <c r="H370" s="272"/>
      <c r="J370" s="6"/>
      <c r="K370" s="6"/>
    </row>
    <row r="371" spans="1:11" s="8" customFormat="1" x14ac:dyDescent="0.2">
      <c r="A371" s="6"/>
      <c r="B371" s="6"/>
      <c r="C371" s="6"/>
      <c r="D371" s="6"/>
      <c r="E371" s="6"/>
      <c r="F371" s="6"/>
      <c r="G371" s="272"/>
      <c r="H371" s="272"/>
      <c r="J371" s="6"/>
      <c r="K371" s="6"/>
    </row>
    <row r="372" spans="1:11" s="8" customFormat="1" x14ac:dyDescent="0.2">
      <c r="A372" s="6"/>
      <c r="B372" s="6"/>
      <c r="C372" s="6"/>
      <c r="D372" s="6"/>
      <c r="E372" s="6"/>
      <c r="F372" s="6"/>
      <c r="G372" s="272"/>
      <c r="H372" s="272"/>
      <c r="J372" s="6"/>
      <c r="K372" s="6"/>
    </row>
    <row r="373" spans="1:11" s="8" customFormat="1" x14ac:dyDescent="0.2">
      <c r="A373" s="6"/>
      <c r="B373" s="6"/>
      <c r="C373" s="6"/>
      <c r="D373" s="6"/>
      <c r="E373" s="6"/>
      <c r="F373" s="6"/>
      <c r="G373" s="272"/>
      <c r="H373" s="272"/>
      <c r="J373" s="6"/>
      <c r="K373" s="6"/>
    </row>
    <row r="374" spans="1:11" s="8" customFormat="1" x14ac:dyDescent="0.2">
      <c r="A374" s="6"/>
      <c r="B374" s="6"/>
      <c r="C374" s="6"/>
      <c r="D374" s="6"/>
      <c r="E374" s="6"/>
      <c r="F374" s="6"/>
      <c r="G374" s="272"/>
      <c r="H374" s="272"/>
      <c r="J374" s="6"/>
      <c r="K374" s="6"/>
    </row>
    <row r="375" spans="1:11" s="8" customFormat="1" x14ac:dyDescent="0.2">
      <c r="A375" s="6"/>
      <c r="B375" s="6"/>
      <c r="C375" s="6"/>
      <c r="D375" s="6"/>
      <c r="E375" s="6"/>
      <c r="F375" s="6"/>
      <c r="G375" s="272"/>
      <c r="H375" s="272"/>
      <c r="J375" s="6"/>
      <c r="K375" s="6"/>
    </row>
    <row r="376" spans="1:11" s="8" customFormat="1" x14ac:dyDescent="0.2">
      <c r="A376" s="6"/>
      <c r="B376" s="6"/>
      <c r="C376" s="6"/>
      <c r="D376" s="6"/>
      <c r="E376" s="6"/>
      <c r="F376" s="6"/>
      <c r="G376" s="272"/>
      <c r="H376" s="272"/>
      <c r="J376" s="6"/>
      <c r="K376" s="6"/>
    </row>
    <row r="377" spans="1:11" s="8" customFormat="1" x14ac:dyDescent="0.2">
      <c r="A377" s="6"/>
      <c r="B377" s="6"/>
      <c r="C377" s="6"/>
      <c r="D377" s="6"/>
      <c r="E377" s="6"/>
      <c r="F377" s="6"/>
      <c r="G377" s="272"/>
      <c r="H377" s="272"/>
      <c r="J377" s="6"/>
      <c r="K377" s="6"/>
    </row>
    <row r="378" spans="1:11" s="8" customFormat="1" x14ac:dyDescent="0.2">
      <c r="A378" s="6"/>
      <c r="B378" s="6"/>
      <c r="C378" s="6"/>
      <c r="D378" s="6"/>
      <c r="E378" s="6"/>
      <c r="F378" s="6"/>
      <c r="G378" s="272"/>
      <c r="H378" s="272"/>
      <c r="J378" s="6"/>
      <c r="K378" s="6"/>
    </row>
    <row r="379" spans="1:11" s="8" customFormat="1" x14ac:dyDescent="0.2">
      <c r="A379" s="6"/>
      <c r="B379" s="6"/>
      <c r="C379" s="6"/>
      <c r="D379" s="6"/>
      <c r="E379" s="6"/>
      <c r="F379" s="6"/>
      <c r="G379" s="272"/>
      <c r="H379" s="272"/>
      <c r="J379" s="6"/>
      <c r="K379" s="6"/>
    </row>
    <row r="380" spans="1:11" s="8" customFormat="1" x14ac:dyDescent="0.2">
      <c r="A380" s="6"/>
      <c r="B380" s="6"/>
      <c r="C380" s="6"/>
      <c r="D380" s="6"/>
      <c r="E380" s="6"/>
      <c r="F380" s="6"/>
      <c r="G380" s="272"/>
      <c r="H380" s="272"/>
      <c r="J380" s="6"/>
      <c r="K380" s="6"/>
    </row>
    <row r="381" spans="1:11" s="8" customFormat="1" x14ac:dyDescent="0.2">
      <c r="A381" s="6"/>
      <c r="B381" s="6"/>
      <c r="C381" s="6"/>
      <c r="D381" s="6"/>
      <c r="E381" s="6"/>
      <c r="F381" s="6"/>
      <c r="G381" s="272"/>
      <c r="H381" s="272"/>
      <c r="J381" s="6"/>
      <c r="K381" s="6"/>
    </row>
    <row r="382" spans="1:11" s="8" customFormat="1" x14ac:dyDescent="0.2">
      <c r="A382" s="6"/>
      <c r="B382" s="6"/>
      <c r="C382" s="6"/>
      <c r="D382" s="6"/>
      <c r="E382" s="6"/>
      <c r="F382" s="6"/>
      <c r="G382" s="272"/>
      <c r="H382" s="272"/>
      <c r="J382" s="6"/>
      <c r="K382" s="6"/>
    </row>
    <row r="383" spans="1:11" s="8" customFormat="1" x14ac:dyDescent="0.2">
      <c r="A383" s="6"/>
      <c r="B383" s="6"/>
      <c r="C383" s="6"/>
      <c r="D383" s="6"/>
      <c r="E383" s="6"/>
      <c r="F383" s="6"/>
      <c r="G383" s="272"/>
      <c r="H383" s="272"/>
      <c r="J383" s="6"/>
      <c r="K383" s="6"/>
    </row>
    <row r="384" spans="1:11" s="8" customFormat="1" x14ac:dyDescent="0.2">
      <c r="A384" s="6"/>
      <c r="B384" s="6"/>
      <c r="C384" s="6"/>
      <c r="D384" s="6"/>
      <c r="E384" s="6"/>
      <c r="F384" s="6"/>
      <c r="G384" s="272"/>
      <c r="H384" s="272"/>
      <c r="J384" s="6"/>
      <c r="K384" s="6"/>
    </row>
    <row r="385" spans="1:11" s="8" customFormat="1" x14ac:dyDescent="0.2">
      <c r="A385" s="6"/>
      <c r="B385" s="6"/>
      <c r="C385" s="6"/>
      <c r="D385" s="6"/>
      <c r="E385" s="6"/>
      <c r="F385" s="6"/>
      <c r="G385" s="272"/>
      <c r="H385" s="272"/>
      <c r="J385" s="6"/>
      <c r="K385" s="6"/>
    </row>
    <row r="386" spans="1:11" s="8" customFormat="1" x14ac:dyDescent="0.2">
      <c r="A386" s="6"/>
      <c r="B386" s="6"/>
      <c r="C386" s="6"/>
      <c r="D386" s="6"/>
      <c r="E386" s="6"/>
      <c r="F386" s="6"/>
      <c r="G386" s="272"/>
      <c r="H386" s="272"/>
      <c r="J386" s="6"/>
      <c r="K386" s="6"/>
    </row>
    <row r="387" spans="1:11" s="8" customFormat="1" x14ac:dyDescent="0.2">
      <c r="A387" s="6"/>
      <c r="B387" s="6"/>
      <c r="C387" s="6"/>
      <c r="D387" s="6"/>
      <c r="E387" s="6"/>
      <c r="F387" s="6"/>
      <c r="G387" s="272"/>
      <c r="H387" s="272"/>
      <c r="J387" s="6"/>
      <c r="K387" s="6"/>
    </row>
    <row r="388" spans="1:11" s="8" customFormat="1" x14ac:dyDescent="0.2">
      <c r="A388" s="6"/>
      <c r="B388" s="6"/>
      <c r="C388" s="6"/>
      <c r="D388" s="6"/>
      <c r="E388" s="6"/>
      <c r="F388" s="6"/>
      <c r="G388" s="272"/>
      <c r="H388" s="272"/>
      <c r="J388" s="6"/>
      <c r="K388" s="6"/>
    </row>
    <row r="389" spans="1:11" s="8" customFormat="1" x14ac:dyDescent="0.2">
      <c r="A389" s="6"/>
      <c r="B389" s="6"/>
      <c r="C389" s="6"/>
      <c r="D389" s="6"/>
      <c r="E389" s="6"/>
      <c r="F389" s="6"/>
      <c r="G389" s="272"/>
      <c r="H389" s="272"/>
      <c r="J389" s="6"/>
      <c r="K389" s="6"/>
    </row>
    <row r="390" spans="1:11" s="8" customFormat="1" x14ac:dyDescent="0.2">
      <c r="A390" s="6"/>
      <c r="B390" s="6"/>
      <c r="C390" s="6"/>
      <c r="D390" s="6"/>
      <c r="E390" s="6"/>
      <c r="F390" s="6"/>
      <c r="G390" s="272"/>
      <c r="H390" s="272"/>
      <c r="J390" s="6"/>
      <c r="K390" s="6"/>
    </row>
    <row r="391" spans="1:11" s="8" customFormat="1" x14ac:dyDescent="0.2">
      <c r="A391" s="6"/>
      <c r="B391" s="6"/>
      <c r="C391" s="6"/>
      <c r="D391" s="6"/>
      <c r="E391" s="6"/>
      <c r="F391" s="6"/>
      <c r="G391" s="272"/>
      <c r="H391" s="272"/>
      <c r="J391" s="6"/>
      <c r="K391" s="6"/>
    </row>
    <row r="392" spans="1:11" s="8" customFormat="1" x14ac:dyDescent="0.2">
      <c r="A392" s="6"/>
      <c r="B392" s="6"/>
      <c r="C392" s="6"/>
      <c r="D392" s="6"/>
      <c r="E392" s="6"/>
      <c r="F392" s="6"/>
      <c r="G392" s="272"/>
      <c r="H392" s="272"/>
      <c r="J392" s="6"/>
      <c r="K392" s="6"/>
    </row>
    <row r="393" spans="1:11" s="8" customFormat="1" x14ac:dyDescent="0.2">
      <c r="A393" s="6"/>
      <c r="B393" s="6"/>
      <c r="C393" s="6"/>
      <c r="D393" s="6"/>
      <c r="E393" s="6"/>
      <c r="F393" s="6"/>
      <c r="G393" s="272"/>
      <c r="H393" s="272"/>
      <c r="J393" s="6"/>
      <c r="K393" s="6"/>
    </row>
    <row r="394" spans="1:11" s="8" customFormat="1" x14ac:dyDescent="0.2">
      <c r="A394" s="6"/>
      <c r="B394" s="6"/>
      <c r="C394" s="6"/>
      <c r="D394" s="6"/>
      <c r="E394" s="6"/>
      <c r="F394" s="6"/>
      <c r="G394" s="272"/>
      <c r="H394" s="272"/>
      <c r="J394" s="6"/>
      <c r="K394" s="6"/>
    </row>
    <row r="395" spans="1:11" s="8" customFormat="1" x14ac:dyDescent="0.2">
      <c r="A395" s="6"/>
      <c r="B395" s="6"/>
      <c r="C395" s="6"/>
      <c r="D395" s="6"/>
      <c r="E395" s="6"/>
      <c r="F395" s="6"/>
      <c r="G395" s="272"/>
      <c r="H395" s="272"/>
      <c r="J395" s="6"/>
      <c r="K395" s="6"/>
    </row>
    <row r="396" spans="1:11" s="8" customFormat="1" x14ac:dyDescent="0.2">
      <c r="A396" s="6"/>
      <c r="B396" s="6"/>
      <c r="C396" s="6"/>
      <c r="D396" s="6"/>
      <c r="E396" s="6"/>
      <c r="F396" s="6"/>
      <c r="G396" s="272"/>
      <c r="H396" s="272"/>
      <c r="J396" s="6"/>
      <c r="K396" s="6"/>
    </row>
    <row r="397" spans="1:11" s="8" customFormat="1" x14ac:dyDescent="0.2">
      <c r="A397" s="6"/>
      <c r="B397" s="6"/>
      <c r="C397" s="6"/>
      <c r="D397" s="6"/>
      <c r="E397" s="6"/>
      <c r="F397" s="6"/>
      <c r="G397" s="272"/>
      <c r="H397" s="272"/>
      <c r="J397" s="6"/>
      <c r="K397" s="6"/>
    </row>
    <row r="398" spans="1:11" s="8" customFormat="1" x14ac:dyDescent="0.2">
      <c r="A398" s="6"/>
      <c r="B398" s="6"/>
      <c r="C398" s="6"/>
      <c r="D398" s="6"/>
      <c r="E398" s="6"/>
      <c r="F398" s="6"/>
      <c r="G398" s="272"/>
      <c r="H398" s="272"/>
      <c r="J398" s="6"/>
      <c r="K398" s="6"/>
    </row>
    <row r="399" spans="1:11" s="8" customFormat="1" x14ac:dyDescent="0.2">
      <c r="A399" s="6"/>
      <c r="B399" s="6"/>
      <c r="C399" s="6"/>
      <c r="D399" s="6"/>
      <c r="E399" s="6"/>
      <c r="F399" s="6"/>
      <c r="G399" s="272"/>
      <c r="H399" s="272"/>
      <c r="J399" s="6"/>
      <c r="K399" s="6"/>
    </row>
    <row r="400" spans="1:11" s="8" customFormat="1" x14ac:dyDescent="0.2">
      <c r="A400" s="6"/>
      <c r="B400" s="6"/>
      <c r="C400" s="6"/>
      <c r="D400" s="6"/>
      <c r="E400" s="6"/>
      <c r="F400" s="6"/>
      <c r="G400" s="272"/>
      <c r="H400" s="272"/>
      <c r="J400" s="6"/>
      <c r="K400" s="6"/>
    </row>
    <row r="401" spans="1:11" s="8" customFormat="1" x14ac:dyDescent="0.2">
      <c r="A401" s="6"/>
      <c r="B401" s="6"/>
      <c r="C401" s="6"/>
      <c r="D401" s="6"/>
      <c r="E401" s="6"/>
      <c r="F401" s="6"/>
      <c r="G401" s="272"/>
      <c r="H401" s="272"/>
      <c r="J401" s="6"/>
      <c r="K401" s="6"/>
    </row>
    <row r="402" spans="1:11" s="8" customFormat="1" x14ac:dyDescent="0.2">
      <c r="A402" s="6"/>
      <c r="B402" s="6"/>
      <c r="C402" s="6"/>
      <c r="D402" s="6"/>
      <c r="E402" s="6"/>
      <c r="F402" s="6"/>
      <c r="G402" s="272"/>
      <c r="H402" s="272"/>
      <c r="J402" s="6"/>
      <c r="K402" s="6"/>
    </row>
    <row r="403" spans="1:11" s="8" customFormat="1" x14ac:dyDescent="0.2">
      <c r="A403" s="6"/>
      <c r="B403" s="6"/>
      <c r="C403" s="6"/>
      <c r="D403" s="6"/>
      <c r="E403" s="6"/>
      <c r="F403" s="6"/>
      <c r="G403" s="272"/>
      <c r="H403" s="272"/>
      <c r="J403" s="6"/>
      <c r="K403" s="6"/>
    </row>
    <row r="404" spans="1:11" s="8" customFormat="1" x14ac:dyDescent="0.2">
      <c r="A404" s="6"/>
      <c r="B404" s="6"/>
      <c r="C404" s="6"/>
      <c r="D404" s="6"/>
      <c r="E404" s="6"/>
      <c r="F404" s="6"/>
      <c r="G404" s="272"/>
      <c r="H404" s="272"/>
      <c r="J404" s="6"/>
      <c r="K404" s="6"/>
    </row>
    <row r="405" spans="1:11" s="8" customFormat="1" x14ac:dyDescent="0.2">
      <c r="A405" s="6"/>
      <c r="B405" s="6"/>
      <c r="C405" s="6"/>
      <c r="D405" s="6"/>
      <c r="E405" s="6"/>
      <c r="F405" s="6"/>
      <c r="G405" s="272"/>
      <c r="H405" s="272"/>
      <c r="J405" s="6"/>
      <c r="K405" s="6"/>
    </row>
    <row r="406" spans="1:11" s="8" customFormat="1" x14ac:dyDescent="0.2">
      <c r="A406" s="6"/>
      <c r="B406" s="6"/>
      <c r="C406" s="6"/>
      <c r="D406" s="6"/>
      <c r="E406" s="6"/>
      <c r="F406" s="6"/>
      <c r="G406" s="272"/>
      <c r="H406" s="272"/>
      <c r="J406" s="6"/>
      <c r="K406" s="6"/>
    </row>
    <row r="407" spans="1:11" s="8" customFormat="1" x14ac:dyDescent="0.2">
      <c r="A407" s="6"/>
      <c r="B407" s="6"/>
      <c r="C407" s="6"/>
      <c r="D407" s="6"/>
      <c r="E407" s="6"/>
      <c r="F407" s="6"/>
      <c r="G407" s="272"/>
      <c r="H407" s="272"/>
      <c r="J407" s="6"/>
      <c r="K407" s="6"/>
    </row>
  </sheetData>
  <mergeCells count="411">
    <mergeCell ref="B17:D17"/>
    <mergeCell ref="E44:F44"/>
    <mergeCell ref="B45:D45"/>
    <mergeCell ref="E45:F45"/>
    <mergeCell ref="B46:D46"/>
    <mergeCell ref="E46:F46"/>
    <mergeCell ref="G369:H369"/>
    <mergeCell ref="G370:H370"/>
    <mergeCell ref="G371:H371"/>
    <mergeCell ref="G357:H357"/>
    <mergeCell ref="G358:H358"/>
    <mergeCell ref="G359:H359"/>
    <mergeCell ref="G360:H360"/>
    <mergeCell ref="G361:H361"/>
    <mergeCell ref="G362:H362"/>
    <mergeCell ref="E301:F301"/>
    <mergeCell ref="E302:F302"/>
    <mergeCell ref="E303:F303"/>
    <mergeCell ref="E304:F304"/>
    <mergeCell ref="E305:F305"/>
    <mergeCell ref="E306:F306"/>
    <mergeCell ref="E295:F295"/>
    <mergeCell ref="E296:F296"/>
    <mergeCell ref="E297:F297"/>
    <mergeCell ref="G372:H372"/>
    <mergeCell ref="G373:H373"/>
    <mergeCell ref="G374:H374"/>
    <mergeCell ref="G363:H363"/>
    <mergeCell ref="G364:H364"/>
    <mergeCell ref="G365:H365"/>
    <mergeCell ref="G366:H366"/>
    <mergeCell ref="G367:H367"/>
    <mergeCell ref="G368:H368"/>
    <mergeCell ref="G382:H382"/>
    <mergeCell ref="G383:H383"/>
    <mergeCell ref="G384:H384"/>
    <mergeCell ref="G385:H385"/>
    <mergeCell ref="G386:H386"/>
    <mergeCell ref="G375:H375"/>
    <mergeCell ref="G376:H376"/>
    <mergeCell ref="G377:H377"/>
    <mergeCell ref="G378:H378"/>
    <mergeCell ref="G379:H379"/>
    <mergeCell ref="G380:H380"/>
    <mergeCell ref="G381:H381"/>
    <mergeCell ref="G393:H393"/>
    <mergeCell ref="G394:H394"/>
    <mergeCell ref="G395:H395"/>
    <mergeCell ref="G396:H396"/>
    <mergeCell ref="G397:H397"/>
    <mergeCell ref="G398:H398"/>
    <mergeCell ref="G387:H387"/>
    <mergeCell ref="G388:H388"/>
    <mergeCell ref="G389:H389"/>
    <mergeCell ref="G390:H390"/>
    <mergeCell ref="G391:H391"/>
    <mergeCell ref="G392:H392"/>
    <mergeCell ref="G405:H405"/>
    <mergeCell ref="G406:H406"/>
    <mergeCell ref="G407:H407"/>
    <mergeCell ref="G399:H399"/>
    <mergeCell ref="G400:H400"/>
    <mergeCell ref="G401:H401"/>
    <mergeCell ref="G402:H402"/>
    <mergeCell ref="G403:H403"/>
    <mergeCell ref="G404:H404"/>
    <mergeCell ref="E298:F298"/>
    <mergeCell ref="E299:F299"/>
    <mergeCell ref="E300:F300"/>
    <mergeCell ref="E289:F289"/>
    <mergeCell ref="E290:F290"/>
    <mergeCell ref="E291:F291"/>
    <mergeCell ref="E292:F292"/>
    <mergeCell ref="E293:F293"/>
    <mergeCell ref="E294:F294"/>
    <mergeCell ref="E283:F283"/>
    <mergeCell ref="E284:F284"/>
    <mergeCell ref="E285:F285"/>
    <mergeCell ref="E286:F286"/>
    <mergeCell ref="E287:F287"/>
    <mergeCell ref="E288:F288"/>
    <mergeCell ref="E277:F277"/>
    <mergeCell ref="E278:F278"/>
    <mergeCell ref="E279:F279"/>
    <mergeCell ref="E280:F280"/>
    <mergeCell ref="E281:F281"/>
    <mergeCell ref="E282:F282"/>
    <mergeCell ref="E271:F271"/>
    <mergeCell ref="E272:F272"/>
    <mergeCell ref="E273:F273"/>
    <mergeCell ref="E274:F274"/>
    <mergeCell ref="E275:F275"/>
    <mergeCell ref="E276:F276"/>
    <mergeCell ref="E265:F265"/>
    <mergeCell ref="E266:F266"/>
    <mergeCell ref="E267:F267"/>
    <mergeCell ref="E268:F268"/>
    <mergeCell ref="E269:F269"/>
    <mergeCell ref="E270:F270"/>
    <mergeCell ref="E259:F259"/>
    <mergeCell ref="E260:F260"/>
    <mergeCell ref="E261:F261"/>
    <mergeCell ref="E262:F262"/>
    <mergeCell ref="E263:F263"/>
    <mergeCell ref="E264:F264"/>
    <mergeCell ref="E253:F253"/>
    <mergeCell ref="E254:F254"/>
    <mergeCell ref="E255:F255"/>
    <mergeCell ref="E256:F256"/>
    <mergeCell ref="E257:F257"/>
    <mergeCell ref="E258:F258"/>
    <mergeCell ref="E247:F247"/>
    <mergeCell ref="E248:F248"/>
    <mergeCell ref="E249:F249"/>
    <mergeCell ref="E250:F250"/>
    <mergeCell ref="E251:F251"/>
    <mergeCell ref="E252:F252"/>
    <mergeCell ref="E241:F241"/>
    <mergeCell ref="E242:F242"/>
    <mergeCell ref="E243:F243"/>
    <mergeCell ref="E244:F244"/>
    <mergeCell ref="E245:F245"/>
    <mergeCell ref="E246:F246"/>
    <mergeCell ref="E235:F235"/>
    <mergeCell ref="E236:F236"/>
    <mergeCell ref="E237:F237"/>
    <mergeCell ref="E238:F238"/>
    <mergeCell ref="E239:F239"/>
    <mergeCell ref="E240:F240"/>
    <mergeCell ref="E229:F229"/>
    <mergeCell ref="E230:F230"/>
    <mergeCell ref="E231:F231"/>
    <mergeCell ref="E232:F232"/>
    <mergeCell ref="E233:F233"/>
    <mergeCell ref="E234:F234"/>
    <mergeCell ref="E223:F223"/>
    <mergeCell ref="E224:F224"/>
    <mergeCell ref="E225:F225"/>
    <mergeCell ref="E226:F226"/>
    <mergeCell ref="E227:F227"/>
    <mergeCell ref="E228:F228"/>
    <mergeCell ref="E217:F217"/>
    <mergeCell ref="E218:F218"/>
    <mergeCell ref="E219:F219"/>
    <mergeCell ref="E220:F220"/>
    <mergeCell ref="E221:F221"/>
    <mergeCell ref="E222:F222"/>
    <mergeCell ref="E211:F211"/>
    <mergeCell ref="E212:F212"/>
    <mergeCell ref="E213:F213"/>
    <mergeCell ref="E214:F214"/>
    <mergeCell ref="E215:F215"/>
    <mergeCell ref="E216:F216"/>
    <mergeCell ref="E205:F205"/>
    <mergeCell ref="E206:F206"/>
    <mergeCell ref="E207:F207"/>
    <mergeCell ref="E208:F208"/>
    <mergeCell ref="E209:F209"/>
    <mergeCell ref="E210:F210"/>
    <mergeCell ref="E199:F199"/>
    <mergeCell ref="E200:F200"/>
    <mergeCell ref="E201:F201"/>
    <mergeCell ref="E202:F202"/>
    <mergeCell ref="E203:F203"/>
    <mergeCell ref="E204:F204"/>
    <mergeCell ref="E193:F193"/>
    <mergeCell ref="E194:F194"/>
    <mergeCell ref="E195:F195"/>
    <mergeCell ref="E196:F196"/>
    <mergeCell ref="E197:F197"/>
    <mergeCell ref="E198:F198"/>
    <mergeCell ref="E187:F187"/>
    <mergeCell ref="E188:F188"/>
    <mergeCell ref="E189:F189"/>
    <mergeCell ref="E190:F190"/>
    <mergeCell ref="E191:F191"/>
    <mergeCell ref="E192:F192"/>
    <mergeCell ref="E181:F181"/>
    <mergeCell ref="E182:F182"/>
    <mergeCell ref="E183:F183"/>
    <mergeCell ref="E184:F184"/>
    <mergeCell ref="E185:F185"/>
    <mergeCell ref="E186:F186"/>
    <mergeCell ref="E175:F175"/>
    <mergeCell ref="E176:F176"/>
    <mergeCell ref="E177:F177"/>
    <mergeCell ref="E178:F178"/>
    <mergeCell ref="E179:F179"/>
    <mergeCell ref="E180:F180"/>
    <mergeCell ref="E169:F169"/>
    <mergeCell ref="E170:F170"/>
    <mergeCell ref="E171:F171"/>
    <mergeCell ref="E172:F172"/>
    <mergeCell ref="E173:F173"/>
    <mergeCell ref="E174:F174"/>
    <mergeCell ref="E163:F163"/>
    <mergeCell ref="E164:F164"/>
    <mergeCell ref="E165:F165"/>
    <mergeCell ref="E166:F166"/>
    <mergeCell ref="E167:F167"/>
    <mergeCell ref="E168:F168"/>
    <mergeCell ref="E157:F157"/>
    <mergeCell ref="E158:F158"/>
    <mergeCell ref="E159:F159"/>
    <mergeCell ref="E160:F160"/>
    <mergeCell ref="E161:F161"/>
    <mergeCell ref="E162:F162"/>
    <mergeCell ref="E151:F151"/>
    <mergeCell ref="E152:F152"/>
    <mergeCell ref="E153:F153"/>
    <mergeCell ref="E154:F154"/>
    <mergeCell ref="E155:F155"/>
    <mergeCell ref="E156:F156"/>
    <mergeCell ref="E145:F145"/>
    <mergeCell ref="E146:F146"/>
    <mergeCell ref="E147:F147"/>
    <mergeCell ref="E148:F148"/>
    <mergeCell ref="E149:F149"/>
    <mergeCell ref="E150:F150"/>
    <mergeCell ref="E139:F139"/>
    <mergeCell ref="E140:F140"/>
    <mergeCell ref="E141:F141"/>
    <mergeCell ref="E142:F142"/>
    <mergeCell ref="E143:F143"/>
    <mergeCell ref="E144:F144"/>
    <mergeCell ref="E133:F133"/>
    <mergeCell ref="E134:F134"/>
    <mergeCell ref="E135:F135"/>
    <mergeCell ref="E136:F136"/>
    <mergeCell ref="E137:F137"/>
    <mergeCell ref="E138:F138"/>
    <mergeCell ref="E127:F127"/>
    <mergeCell ref="E128:F128"/>
    <mergeCell ref="E129:F129"/>
    <mergeCell ref="E130:F130"/>
    <mergeCell ref="E131:F131"/>
    <mergeCell ref="E132:F132"/>
    <mergeCell ref="E121:F121"/>
    <mergeCell ref="E122:F122"/>
    <mergeCell ref="E123:F123"/>
    <mergeCell ref="E124:F124"/>
    <mergeCell ref="E125:F125"/>
    <mergeCell ref="E126:F126"/>
    <mergeCell ref="E115:F115"/>
    <mergeCell ref="E116:F116"/>
    <mergeCell ref="E117:F117"/>
    <mergeCell ref="E118:F118"/>
    <mergeCell ref="E119:F119"/>
    <mergeCell ref="E120:F120"/>
    <mergeCell ref="E109:F109"/>
    <mergeCell ref="E110:F110"/>
    <mergeCell ref="E111:F111"/>
    <mergeCell ref="E112:F112"/>
    <mergeCell ref="E113:F113"/>
    <mergeCell ref="E114:F114"/>
    <mergeCell ref="E103:F103"/>
    <mergeCell ref="E104:F104"/>
    <mergeCell ref="E105:F105"/>
    <mergeCell ref="E106:F106"/>
    <mergeCell ref="E107:F107"/>
    <mergeCell ref="E108:F108"/>
    <mergeCell ref="E97:F97"/>
    <mergeCell ref="E98:F98"/>
    <mergeCell ref="E99:F99"/>
    <mergeCell ref="E100:F100"/>
    <mergeCell ref="E101:F101"/>
    <mergeCell ref="E102:F102"/>
    <mergeCell ref="E91:F91"/>
    <mergeCell ref="E92:F92"/>
    <mergeCell ref="E93:F93"/>
    <mergeCell ref="E94:F94"/>
    <mergeCell ref="E95:F95"/>
    <mergeCell ref="E96:F96"/>
    <mergeCell ref="E85:F85"/>
    <mergeCell ref="E86:F86"/>
    <mergeCell ref="E87:F87"/>
    <mergeCell ref="E88:F88"/>
    <mergeCell ref="E89:F89"/>
    <mergeCell ref="E90:F90"/>
    <mergeCell ref="E79:F79"/>
    <mergeCell ref="E80:F80"/>
    <mergeCell ref="E81:F81"/>
    <mergeCell ref="E82:F82"/>
    <mergeCell ref="E83:F83"/>
    <mergeCell ref="E84:F84"/>
    <mergeCell ref="B76:D76"/>
    <mergeCell ref="E76:F76"/>
    <mergeCell ref="B77:D77"/>
    <mergeCell ref="E77:F77"/>
    <mergeCell ref="B78:D78"/>
    <mergeCell ref="E78:F78"/>
    <mergeCell ref="B73:D73"/>
    <mergeCell ref="E73:F73"/>
    <mergeCell ref="B74:D74"/>
    <mergeCell ref="E74:F74"/>
    <mergeCell ref="B75:D75"/>
    <mergeCell ref="E75:F75"/>
    <mergeCell ref="B70:D70"/>
    <mergeCell ref="E70:F70"/>
    <mergeCell ref="B71:D71"/>
    <mergeCell ref="E71:F71"/>
    <mergeCell ref="B72:D72"/>
    <mergeCell ref="E72:F72"/>
    <mergeCell ref="B67:D67"/>
    <mergeCell ref="E67:F67"/>
    <mergeCell ref="B68:D68"/>
    <mergeCell ref="E68:F68"/>
    <mergeCell ref="B69:D69"/>
    <mergeCell ref="E69:F69"/>
    <mergeCell ref="B64:D64"/>
    <mergeCell ref="E64:F64"/>
    <mergeCell ref="B65:D65"/>
    <mergeCell ref="E65:F65"/>
    <mergeCell ref="B66:D66"/>
    <mergeCell ref="E66:F66"/>
    <mergeCell ref="B62:D62"/>
    <mergeCell ref="E62:F62"/>
    <mergeCell ref="B63:D63"/>
    <mergeCell ref="E63:F63"/>
    <mergeCell ref="B58:D58"/>
    <mergeCell ref="E58:F58"/>
    <mergeCell ref="B59:D59"/>
    <mergeCell ref="E59:F59"/>
    <mergeCell ref="B60:D60"/>
    <mergeCell ref="E60:F60"/>
    <mergeCell ref="B61:D61"/>
    <mergeCell ref="E61:F61"/>
    <mergeCell ref="B56:G56"/>
    <mergeCell ref="B57:D57"/>
    <mergeCell ref="E57:F57"/>
    <mergeCell ref="G57:H57"/>
    <mergeCell ref="B55:G55"/>
    <mergeCell ref="E39:F39"/>
    <mergeCell ref="G39:H39"/>
    <mergeCell ref="E40:F40"/>
    <mergeCell ref="G40:H40"/>
    <mergeCell ref="E41:F41"/>
    <mergeCell ref="E42:F42"/>
    <mergeCell ref="E51:F51"/>
    <mergeCell ref="B52:D52"/>
    <mergeCell ref="E52:F52"/>
    <mergeCell ref="B53:D53"/>
    <mergeCell ref="E53:F53"/>
    <mergeCell ref="B54:D54"/>
    <mergeCell ref="E54:F54"/>
    <mergeCell ref="E38:F38"/>
    <mergeCell ref="G38:H38"/>
    <mergeCell ref="B38:D38"/>
    <mergeCell ref="B39:D39"/>
    <mergeCell ref="E43:F43"/>
    <mergeCell ref="E47:F47"/>
    <mergeCell ref="E48:F48"/>
    <mergeCell ref="E49:F49"/>
    <mergeCell ref="E50:F50"/>
    <mergeCell ref="B2:I2"/>
    <mergeCell ref="B3:D3"/>
    <mergeCell ref="B4:D4"/>
    <mergeCell ref="F4:G4"/>
    <mergeCell ref="B5:D5"/>
    <mergeCell ref="E5:F5"/>
    <mergeCell ref="G5:H5"/>
    <mergeCell ref="E13:F13"/>
    <mergeCell ref="G13:H13"/>
    <mergeCell ref="E7:F7"/>
    <mergeCell ref="G7:H7"/>
    <mergeCell ref="E9:F9"/>
    <mergeCell ref="G9:H9"/>
    <mergeCell ref="E10:F10"/>
    <mergeCell ref="G10:H10"/>
    <mergeCell ref="E8:F8"/>
    <mergeCell ref="G8:H8"/>
    <mergeCell ref="E11:F11"/>
    <mergeCell ref="G11:H11"/>
    <mergeCell ref="E12:F12"/>
    <mergeCell ref="G12:H12"/>
    <mergeCell ref="G26:H26"/>
    <mergeCell ref="E14:F14"/>
    <mergeCell ref="G14:H14"/>
    <mergeCell ref="E18:F18"/>
    <mergeCell ref="G18:H18"/>
    <mergeCell ref="E19:F19"/>
    <mergeCell ref="G19:H19"/>
    <mergeCell ref="E20:F20"/>
    <mergeCell ref="G20:H20"/>
    <mergeCell ref="E21:F21"/>
    <mergeCell ref="G21:H21"/>
    <mergeCell ref="E25:F25"/>
    <mergeCell ref="B16:D16"/>
    <mergeCell ref="E16:F16"/>
    <mergeCell ref="G16:H16"/>
    <mergeCell ref="E23:F23"/>
    <mergeCell ref="G23:H23"/>
    <mergeCell ref="E15:F15"/>
    <mergeCell ref="G15:H15"/>
    <mergeCell ref="E37:F37"/>
    <mergeCell ref="E34:F34"/>
    <mergeCell ref="G34:H34"/>
    <mergeCell ref="B24:D24"/>
    <mergeCell ref="E24:F24"/>
    <mergeCell ref="G24:H24"/>
    <mergeCell ref="G25:H25"/>
    <mergeCell ref="B27:G27"/>
    <mergeCell ref="B29:I29"/>
    <mergeCell ref="C33:D33"/>
    <mergeCell ref="E35:F35"/>
    <mergeCell ref="G35:H35"/>
    <mergeCell ref="B36:D36"/>
    <mergeCell ref="E36:F36"/>
    <mergeCell ref="E22:F22"/>
    <mergeCell ref="G22:H22"/>
    <mergeCell ref="E26:F26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 enableFormatConditionsCalculation="0"/>
  <dimension ref="A1:N407"/>
  <sheetViews>
    <sheetView showGridLines="0" topLeftCell="A31" zoomScaleSheetLayoutView="100" workbookViewId="0">
      <selection activeCell="B40" sqref="B40:F42"/>
    </sheetView>
  </sheetViews>
  <sheetFormatPr baseColWidth="10" defaultColWidth="9.6640625" defaultRowHeight="15" x14ac:dyDescent="0.2"/>
  <cols>
    <col min="1" max="1" width="4.33203125" style="6" customWidth="1"/>
    <col min="2" max="2" width="6.6640625" style="6" customWidth="1"/>
    <col min="3" max="3" width="11.83203125" style="6" customWidth="1"/>
    <col min="4" max="4" width="49.5" style="6" customWidth="1"/>
    <col min="5" max="5" width="17" style="6" customWidth="1"/>
    <col min="6" max="6" width="0.83203125" style="6" customWidth="1"/>
    <col min="7" max="7" width="0" style="7" hidden="1" customWidth="1"/>
    <col min="8" max="8" width="9.6640625" style="6" customWidth="1"/>
    <col min="9" max="9" width="15.33203125" style="8" customWidth="1"/>
    <col min="10" max="23" width="9.6640625" style="6" customWidth="1"/>
    <col min="24" max="24" width="88" style="6" customWidth="1"/>
    <col min="25" max="25" width="9.6640625" style="6" customWidth="1"/>
    <col min="26" max="16384" width="9.6640625" style="6"/>
  </cols>
  <sheetData>
    <row r="1" spans="2:14" ht="6.75" customHeight="1" x14ac:dyDescent="0.2"/>
    <row r="2" spans="2:14" ht="18" x14ac:dyDescent="0.2">
      <c r="B2" s="262" t="s">
        <v>299</v>
      </c>
      <c r="C2" s="262"/>
      <c r="D2" s="262"/>
      <c r="E2" s="262"/>
      <c r="F2" s="262"/>
      <c r="G2" s="262"/>
      <c r="H2" s="262"/>
      <c r="I2" s="262"/>
      <c r="J2" s="9"/>
    </row>
    <row r="3" spans="2:14" ht="13.5" hidden="1" customHeight="1" x14ac:dyDescent="0.2">
      <c r="B3" s="263" t="e">
        <f>UPPER(#REF!)</f>
        <v>#REF!</v>
      </c>
      <c r="C3" s="263"/>
      <c r="D3" s="263"/>
      <c r="E3" s="33"/>
      <c r="F3" s="33"/>
      <c r="G3" s="33"/>
      <c r="H3" s="33"/>
      <c r="I3" s="34"/>
      <c r="J3" s="9"/>
    </row>
    <row r="4" spans="2:14" ht="12.75" customHeight="1" x14ac:dyDescent="0.2">
      <c r="B4" s="282" t="s">
        <v>49</v>
      </c>
      <c r="C4" s="282"/>
      <c r="D4" s="282"/>
      <c r="E4" s="35">
        <v>0.79166666666666663</v>
      </c>
      <c r="F4" s="283" t="s">
        <v>73</v>
      </c>
      <c r="G4" s="284"/>
      <c r="H4" s="36">
        <v>0.11458333333333333</v>
      </c>
      <c r="I4" s="37">
        <f ca="1">NOW()</f>
        <v>42764.997681250003</v>
      </c>
    </row>
    <row r="5" spans="2:14" ht="16" x14ac:dyDescent="0.2">
      <c r="B5" s="267" t="s">
        <v>82</v>
      </c>
      <c r="C5" s="267"/>
      <c r="D5" s="267"/>
      <c r="E5" s="268" t="s">
        <v>52</v>
      </c>
      <c r="F5" s="268"/>
      <c r="G5" s="268" t="s">
        <v>50</v>
      </c>
      <c r="H5" s="268"/>
      <c r="I5" s="50">
        <v>100</v>
      </c>
      <c r="J5" s="11"/>
      <c r="K5" s="11"/>
      <c r="L5" s="11"/>
      <c r="M5" s="11"/>
      <c r="N5" s="11"/>
    </row>
    <row r="6" spans="2:14" ht="6.75" customHeight="1" x14ac:dyDescent="0.2">
      <c r="B6" s="128"/>
      <c r="C6" s="128"/>
      <c r="D6" s="128"/>
      <c r="E6" s="129"/>
      <c r="F6" s="129"/>
      <c r="G6" s="129"/>
      <c r="H6" s="129"/>
      <c r="I6" s="51"/>
      <c r="J6" s="11"/>
      <c r="K6" s="11"/>
      <c r="L6" s="11"/>
      <c r="M6" s="11"/>
      <c r="N6" s="11"/>
    </row>
    <row r="7" spans="2:14" ht="14.25" customHeight="1" x14ac:dyDescent="0.2">
      <c r="B7" s="52" t="s">
        <v>178</v>
      </c>
      <c r="C7" s="52"/>
      <c r="D7" s="52"/>
      <c r="E7" s="260">
        <v>3990000</v>
      </c>
      <c r="F7" s="260"/>
      <c r="G7" s="261">
        <v>1</v>
      </c>
      <c r="H7" s="261"/>
      <c r="I7" s="53">
        <f>E7*G7</f>
        <v>3990000</v>
      </c>
      <c r="J7" s="11"/>
      <c r="K7" s="11"/>
      <c r="L7" s="11"/>
      <c r="M7" s="11"/>
      <c r="N7" s="11"/>
    </row>
    <row r="8" spans="2:14" ht="14.25" customHeight="1" x14ac:dyDescent="0.2">
      <c r="B8" s="54" t="s">
        <v>365</v>
      </c>
      <c r="C8" s="54"/>
      <c r="D8" s="54"/>
      <c r="E8" s="261" t="s">
        <v>51</v>
      </c>
      <c r="F8" s="261"/>
      <c r="G8" s="261" t="s">
        <v>51</v>
      </c>
      <c r="H8" s="261"/>
      <c r="I8" s="124" t="s">
        <v>51</v>
      </c>
      <c r="J8" s="32"/>
      <c r="K8" s="32"/>
      <c r="L8" s="32"/>
      <c r="M8" s="32"/>
      <c r="N8" s="32"/>
    </row>
    <row r="9" spans="2:14" ht="14.25" customHeight="1" x14ac:dyDescent="0.2">
      <c r="B9" s="14" t="s">
        <v>111</v>
      </c>
      <c r="C9" s="14"/>
      <c r="D9" s="14"/>
      <c r="E9" s="260">
        <v>5800</v>
      </c>
      <c r="F9" s="260"/>
      <c r="G9" s="261">
        <f>I5</f>
        <v>100</v>
      </c>
      <c r="H9" s="261"/>
      <c r="I9" s="53">
        <f>E9*G9</f>
        <v>580000</v>
      </c>
      <c r="J9" s="32"/>
      <c r="K9" s="32"/>
      <c r="L9" s="32"/>
      <c r="M9" s="32"/>
      <c r="N9" s="32"/>
    </row>
    <row r="10" spans="2:14" ht="14.25" customHeight="1" x14ac:dyDescent="0.2">
      <c r="B10" s="14" t="s">
        <v>276</v>
      </c>
      <c r="C10" s="14"/>
      <c r="D10" s="14"/>
      <c r="E10" s="260">
        <v>3400</v>
      </c>
      <c r="F10" s="260"/>
      <c r="G10" s="261">
        <f>+I5</f>
        <v>100</v>
      </c>
      <c r="H10" s="261"/>
      <c r="I10" s="53">
        <f>E10*G10</f>
        <v>340000</v>
      </c>
      <c r="J10" s="32"/>
      <c r="K10" s="32"/>
      <c r="L10" s="32"/>
      <c r="M10" s="32"/>
      <c r="N10" s="32"/>
    </row>
    <row r="11" spans="2:14" x14ac:dyDescent="0.2">
      <c r="B11" s="14" t="s">
        <v>277</v>
      </c>
      <c r="C11" s="14"/>
      <c r="D11" s="14"/>
      <c r="E11" s="260">
        <v>7800</v>
      </c>
      <c r="F11" s="260"/>
      <c r="G11" s="261">
        <f>+I5</f>
        <v>100</v>
      </c>
      <c r="H11" s="261"/>
      <c r="I11" s="53">
        <f>E11*G11</f>
        <v>780000</v>
      </c>
      <c r="J11" s="32"/>
      <c r="K11" s="32"/>
      <c r="L11" s="32"/>
      <c r="M11" s="32"/>
      <c r="N11" s="32"/>
    </row>
    <row r="12" spans="2:14" x14ac:dyDescent="0.2">
      <c r="B12" s="52" t="s">
        <v>112</v>
      </c>
      <c r="C12" s="52"/>
      <c r="D12" s="52"/>
      <c r="E12" s="260">
        <v>43900</v>
      </c>
      <c r="F12" s="260"/>
      <c r="G12" s="261">
        <f>I5-G13</f>
        <v>100</v>
      </c>
      <c r="H12" s="261"/>
      <c r="I12" s="53">
        <f>E12*G12</f>
        <v>4390000</v>
      </c>
      <c r="J12" s="32"/>
      <c r="K12" s="32"/>
      <c r="L12" s="32"/>
      <c r="M12" s="32"/>
      <c r="N12" s="32"/>
    </row>
    <row r="13" spans="2:14" ht="15" customHeight="1" x14ac:dyDescent="0.2">
      <c r="B13" s="52" t="s">
        <v>71</v>
      </c>
      <c r="C13" s="52"/>
      <c r="D13" s="52"/>
      <c r="E13" s="260">
        <v>22000</v>
      </c>
      <c r="F13" s="260"/>
      <c r="G13" s="261"/>
      <c r="H13" s="261"/>
      <c r="I13" s="53"/>
      <c r="J13" s="32"/>
      <c r="K13" s="32"/>
      <c r="L13" s="32"/>
      <c r="M13" s="32"/>
      <c r="N13" s="32"/>
    </row>
    <row r="14" spans="2:14" x14ac:dyDescent="0.2">
      <c r="B14" s="52" t="s">
        <v>113</v>
      </c>
      <c r="C14" s="52"/>
      <c r="D14" s="52"/>
      <c r="E14" s="260">
        <v>5800</v>
      </c>
      <c r="F14" s="260"/>
      <c r="G14" s="261">
        <f>I5</f>
        <v>100</v>
      </c>
      <c r="H14" s="261"/>
      <c r="I14" s="53">
        <f>E14*G14</f>
        <v>580000</v>
      </c>
      <c r="J14" s="32"/>
      <c r="K14" s="32"/>
      <c r="L14" s="32"/>
      <c r="M14" s="32"/>
      <c r="N14" s="32"/>
    </row>
    <row r="15" spans="2:14" x14ac:dyDescent="0.2">
      <c r="B15" s="55"/>
      <c r="C15" s="55"/>
      <c r="D15" s="55"/>
      <c r="E15" s="260"/>
      <c r="F15" s="260"/>
      <c r="G15" s="261"/>
      <c r="H15" s="261"/>
      <c r="I15" s="53"/>
      <c r="J15" s="32"/>
      <c r="K15" s="32"/>
      <c r="L15" s="32"/>
      <c r="M15" s="32"/>
      <c r="N15" s="32"/>
    </row>
    <row r="16" spans="2:14" ht="17" customHeight="1" x14ac:dyDescent="0.2">
      <c r="B16" s="269" t="s">
        <v>1</v>
      </c>
      <c r="C16" s="269"/>
      <c r="D16" s="269"/>
      <c r="E16" s="260"/>
      <c r="F16" s="260"/>
      <c r="G16" s="261"/>
      <c r="H16" s="261"/>
      <c r="I16" s="53"/>
      <c r="J16" s="32"/>
      <c r="K16" s="32"/>
      <c r="L16" s="32"/>
      <c r="M16" s="32"/>
      <c r="N16" s="32"/>
    </row>
    <row r="17" spans="1:14" ht="12.75" customHeight="1" x14ac:dyDescent="0.2">
      <c r="A17"/>
      <c r="B17" s="56"/>
      <c r="C17" s="57"/>
      <c r="D17" s="57"/>
      <c r="E17" s="123"/>
      <c r="F17" s="123"/>
      <c r="G17" s="124"/>
      <c r="H17" s="124"/>
      <c r="I17" s="53"/>
      <c r="J17" s="16"/>
      <c r="K17" s="16"/>
      <c r="L17" s="16"/>
      <c r="M17" s="16"/>
      <c r="N17" s="16"/>
    </row>
    <row r="18" spans="1:14" x14ac:dyDescent="0.2">
      <c r="B18" s="41" t="s">
        <v>297</v>
      </c>
      <c r="C18" s="41"/>
      <c r="D18" s="41"/>
      <c r="E18" s="255">
        <v>5800</v>
      </c>
      <c r="F18" s="255"/>
      <c r="G18" s="256">
        <f>I5</f>
        <v>100</v>
      </c>
      <c r="H18" s="256"/>
      <c r="I18" s="40">
        <f>E18*G18</f>
        <v>580000</v>
      </c>
      <c r="J18" s="32"/>
      <c r="K18" s="32"/>
      <c r="L18" s="32"/>
      <c r="M18" s="32"/>
      <c r="N18" s="32"/>
    </row>
    <row r="19" spans="1:14" ht="30.75" customHeight="1" x14ac:dyDescent="0.2">
      <c r="B19" s="285" t="s">
        <v>314</v>
      </c>
      <c r="C19" s="285"/>
      <c r="D19" s="285"/>
      <c r="E19" s="255">
        <v>9800</v>
      </c>
      <c r="F19" s="255"/>
      <c r="G19" s="125"/>
      <c r="H19" s="125">
        <f>I5*3</f>
        <v>300</v>
      </c>
      <c r="I19" s="40">
        <f>E19*H19</f>
        <v>2940000</v>
      </c>
      <c r="J19" s="32"/>
      <c r="K19" s="32"/>
      <c r="L19" s="32"/>
      <c r="M19" s="32"/>
      <c r="N19" s="32"/>
    </row>
    <row r="20" spans="1:14" x14ac:dyDescent="0.2">
      <c r="B20" s="271" t="s">
        <v>76</v>
      </c>
      <c r="C20" s="271"/>
      <c r="D20" s="271"/>
      <c r="E20" s="260">
        <v>11500</v>
      </c>
      <c r="F20" s="260"/>
      <c r="G20" s="261">
        <f>+I5</f>
        <v>100</v>
      </c>
      <c r="H20" s="261"/>
      <c r="I20" s="53">
        <f>G20*E20</f>
        <v>1150000</v>
      </c>
      <c r="J20" s="32"/>
      <c r="K20" s="32"/>
      <c r="L20" s="32"/>
      <c r="M20" s="32"/>
      <c r="N20" s="32"/>
    </row>
    <row r="21" spans="1:14" x14ac:dyDescent="0.2">
      <c r="B21" s="60" t="s">
        <v>2</v>
      </c>
      <c r="C21" s="60"/>
      <c r="D21" s="60"/>
      <c r="E21" s="261" t="s">
        <v>51</v>
      </c>
      <c r="F21" s="261"/>
      <c r="G21" s="261" t="s">
        <v>51</v>
      </c>
      <c r="H21" s="261"/>
      <c r="I21" s="124" t="s">
        <v>51</v>
      </c>
      <c r="J21" s="32"/>
      <c r="K21" s="32"/>
      <c r="L21" s="32"/>
      <c r="M21" s="32"/>
      <c r="N21" s="32"/>
    </row>
    <row r="22" spans="1:14" x14ac:dyDescent="0.2">
      <c r="B22" s="58" t="s">
        <v>70</v>
      </c>
      <c r="C22" s="58"/>
      <c r="D22" s="58"/>
      <c r="E22" s="260">
        <v>100000</v>
      </c>
      <c r="F22" s="260"/>
      <c r="G22" s="261">
        <f>IF(I5&lt;80,8,ROUND((I5*10%),0))+2</f>
        <v>12</v>
      </c>
      <c r="H22" s="261"/>
      <c r="I22" s="53">
        <f>G22*E22</f>
        <v>1200000</v>
      </c>
      <c r="J22" s="32"/>
      <c r="K22" s="32"/>
      <c r="L22" s="32"/>
      <c r="M22" s="32"/>
      <c r="N22" s="32"/>
    </row>
    <row r="23" spans="1:14" ht="16" thickBot="1" x14ac:dyDescent="0.25">
      <c r="B23" s="257" t="s">
        <v>116</v>
      </c>
      <c r="C23" s="257"/>
      <c r="D23" s="257"/>
      <c r="E23" s="257"/>
      <c r="F23" s="257"/>
      <c r="G23" s="257"/>
      <c r="H23" s="61"/>
      <c r="I23" s="62">
        <f>SUM(I7:I22)</f>
        <v>16530000</v>
      </c>
      <c r="J23" s="32"/>
      <c r="K23" s="32"/>
      <c r="L23" s="32"/>
      <c r="M23" s="32"/>
      <c r="N23" s="32"/>
    </row>
    <row r="24" spans="1:14" ht="7.5" customHeight="1" thickTop="1" x14ac:dyDescent="0.2">
      <c r="B24" s="43"/>
      <c r="C24" s="43"/>
      <c r="D24" s="43"/>
      <c r="E24" s="40"/>
      <c r="F24" s="40"/>
      <c r="G24" s="42"/>
      <c r="H24" s="42"/>
      <c r="I24" s="44"/>
      <c r="J24" s="32"/>
      <c r="K24" s="32"/>
      <c r="L24" s="32"/>
      <c r="M24" s="32"/>
      <c r="N24" s="32"/>
    </row>
    <row r="25" spans="1:14" x14ac:dyDescent="0.2">
      <c r="B25" s="250" t="s">
        <v>3</v>
      </c>
      <c r="C25" s="250"/>
      <c r="D25" s="250"/>
      <c r="E25" s="250"/>
      <c r="F25" s="250"/>
      <c r="G25" s="250"/>
      <c r="H25" s="250"/>
      <c r="I25" s="250"/>
      <c r="J25" s="32"/>
      <c r="K25" s="32"/>
      <c r="L25" s="32"/>
      <c r="M25" s="32"/>
      <c r="N25" s="32"/>
    </row>
    <row r="26" spans="1:14" ht="4.5" customHeight="1" x14ac:dyDescent="0.2">
      <c r="B26" s="38"/>
      <c r="C26" s="38"/>
      <c r="D26" s="38"/>
      <c r="E26" s="38"/>
      <c r="F26" s="38"/>
      <c r="G26" s="38"/>
      <c r="H26" s="38"/>
      <c r="I26" s="39"/>
      <c r="J26" s="32"/>
      <c r="K26" s="32"/>
      <c r="L26" s="32"/>
      <c r="M26" s="32"/>
      <c r="N26" s="32"/>
    </row>
    <row r="27" spans="1:14" ht="2.25" customHeight="1" x14ac:dyDescent="0.2">
      <c r="B27" s="45"/>
      <c r="C27" s="45"/>
      <c r="D27" s="45"/>
      <c r="E27" s="45"/>
      <c r="F27" s="45"/>
      <c r="G27" s="45"/>
      <c r="H27" s="45"/>
      <c r="I27" s="46"/>
      <c r="J27" s="32"/>
      <c r="K27" s="32"/>
      <c r="L27" s="32"/>
      <c r="M27" s="32"/>
      <c r="N27" s="32"/>
    </row>
    <row r="28" spans="1:14" ht="5.25" customHeight="1" x14ac:dyDescent="0.2">
      <c r="A28" s="19"/>
      <c r="B28" s="127"/>
      <c r="C28" s="127"/>
      <c r="D28" s="127"/>
      <c r="E28" s="127"/>
      <c r="F28" s="127"/>
      <c r="G28" s="127"/>
      <c r="H28" s="127"/>
      <c r="I28" s="47"/>
    </row>
    <row r="29" spans="1:14" x14ac:dyDescent="0.2">
      <c r="A29" s="19"/>
      <c r="B29" s="19"/>
      <c r="C29" s="248" t="s">
        <v>117</v>
      </c>
      <c r="D29" s="248"/>
      <c r="E29" s="126" t="s">
        <v>52</v>
      </c>
      <c r="F29" s="20"/>
      <c r="G29" s="20"/>
      <c r="H29" s="126" t="s">
        <v>0</v>
      </c>
      <c r="I29" s="126" t="s">
        <v>4</v>
      </c>
    </row>
    <row r="30" spans="1:14" x14ac:dyDescent="0.2">
      <c r="B30" s="54" t="s">
        <v>294</v>
      </c>
      <c r="C30" s="54"/>
      <c r="D30" s="54"/>
      <c r="E30" s="260">
        <v>1590000</v>
      </c>
      <c r="F30" s="260"/>
      <c r="G30" s="261">
        <v>1</v>
      </c>
      <c r="H30" s="261"/>
      <c r="I30" s="53">
        <f>G30*E30</f>
        <v>1590000</v>
      </c>
      <c r="J30" s="32"/>
      <c r="K30" s="32"/>
      <c r="L30" s="32"/>
      <c r="M30" s="32"/>
      <c r="N30" s="32"/>
    </row>
    <row r="31" spans="1:14" x14ac:dyDescent="0.2">
      <c r="B31" s="54" t="s">
        <v>281</v>
      </c>
      <c r="C31" s="54"/>
      <c r="D31" s="54"/>
      <c r="E31" s="260">
        <v>1680000</v>
      </c>
      <c r="F31" s="260"/>
      <c r="G31" s="261">
        <v>1</v>
      </c>
      <c r="H31" s="261"/>
      <c r="I31" s="53">
        <f>G31*E31</f>
        <v>1680000</v>
      </c>
      <c r="J31" s="32"/>
      <c r="K31" s="32"/>
      <c r="L31" s="32"/>
      <c r="M31" s="32"/>
      <c r="N31" s="32"/>
    </row>
    <row r="32" spans="1:14" ht="30.75" customHeight="1" x14ac:dyDescent="0.2">
      <c r="B32" s="247" t="s">
        <v>284</v>
      </c>
      <c r="C32" s="247"/>
      <c r="D32" s="247"/>
      <c r="E32" s="260">
        <v>4500000</v>
      </c>
      <c r="F32" s="260">
        <v>3800000</v>
      </c>
      <c r="G32" s="256"/>
      <c r="H32" s="256"/>
      <c r="I32" s="40"/>
      <c r="J32" s="32"/>
      <c r="K32" s="32"/>
      <c r="L32" s="32"/>
      <c r="M32" s="32"/>
      <c r="N32" s="32"/>
    </row>
    <row r="33" spans="1:14" ht="15.75" customHeight="1" x14ac:dyDescent="0.2">
      <c r="B33" s="59" t="s">
        <v>282</v>
      </c>
      <c r="C33" s="59"/>
      <c r="E33" s="260">
        <v>65000</v>
      </c>
      <c r="F33" s="260">
        <v>65000</v>
      </c>
      <c r="G33" s="125"/>
      <c r="H33" s="125"/>
      <c r="I33" s="40"/>
      <c r="J33" s="32"/>
      <c r="K33" s="32"/>
      <c r="L33" s="32"/>
      <c r="M33" s="32"/>
      <c r="N33" s="32"/>
    </row>
    <row r="34" spans="1:14" ht="15.75" customHeight="1" x14ac:dyDescent="0.2">
      <c r="B34" s="258" t="s">
        <v>179</v>
      </c>
      <c r="C34" s="258"/>
      <c r="D34" s="258"/>
      <c r="E34" s="260">
        <v>700000</v>
      </c>
      <c r="F34" s="260">
        <v>65000</v>
      </c>
      <c r="G34" s="125"/>
      <c r="H34" s="125">
        <v>1</v>
      </c>
      <c r="I34" s="40">
        <f>E34*H34</f>
        <v>700000</v>
      </c>
      <c r="J34" s="32"/>
      <c r="K34" s="32"/>
      <c r="L34" s="32"/>
      <c r="M34" s="32"/>
      <c r="N34" s="32"/>
    </row>
    <row r="35" spans="1:14" ht="15.75" customHeight="1" x14ac:dyDescent="0.2">
      <c r="B35" s="258" t="s">
        <v>180</v>
      </c>
      <c r="C35" s="258"/>
      <c r="D35" s="258"/>
      <c r="E35" s="260">
        <v>450000</v>
      </c>
      <c r="F35" s="260">
        <v>65000</v>
      </c>
      <c r="G35" s="125"/>
      <c r="H35" s="125">
        <v>1</v>
      </c>
      <c r="I35" s="40">
        <f>E35*H35</f>
        <v>450000</v>
      </c>
      <c r="J35" s="32"/>
      <c r="K35" s="32"/>
      <c r="L35" s="32"/>
      <c r="M35" s="32"/>
      <c r="N35" s="32"/>
    </row>
    <row r="36" spans="1:14" ht="15.75" customHeight="1" x14ac:dyDescent="0.2">
      <c r="A36" s="21"/>
      <c r="B36" s="59" t="s">
        <v>128</v>
      </c>
      <c r="C36" s="59"/>
      <c r="E36" s="255">
        <v>650000</v>
      </c>
      <c r="F36" s="255"/>
      <c r="G36" s="261">
        <v>1</v>
      </c>
      <c r="H36" s="261"/>
      <c r="I36" s="183" t="s">
        <v>302</v>
      </c>
    </row>
    <row r="37" spans="1:14" ht="15.75" customHeight="1" x14ac:dyDescent="0.2">
      <c r="A37" s="21"/>
      <c r="B37" s="59" t="s">
        <v>129</v>
      </c>
      <c r="C37" s="59"/>
      <c r="E37" s="255">
        <v>480000</v>
      </c>
      <c r="F37" s="255"/>
      <c r="G37" s="261"/>
      <c r="H37" s="261"/>
      <c r="I37" s="53"/>
    </row>
    <row r="38" spans="1:14" ht="15.75" customHeight="1" x14ac:dyDescent="0.2">
      <c r="A38" s="21"/>
      <c r="B38" s="59" t="s">
        <v>267</v>
      </c>
      <c r="C38" s="59"/>
      <c r="D38" s="59"/>
      <c r="E38" s="260">
        <v>200000</v>
      </c>
      <c r="F38" s="260">
        <v>160000</v>
      </c>
      <c r="G38" s="179">
        <v>3</v>
      </c>
      <c r="H38" s="179">
        <v>3</v>
      </c>
      <c r="I38" s="53">
        <f>E38*G38</f>
        <v>600000</v>
      </c>
      <c r="K38" s="182">
        <v>2.5</v>
      </c>
    </row>
    <row r="39" spans="1:14" ht="15.75" customHeight="1" x14ac:dyDescent="0.2">
      <c r="A39" s="21"/>
      <c r="B39" s="59" t="s">
        <v>188</v>
      </c>
      <c r="C39" s="59"/>
      <c r="E39" s="255">
        <v>500000</v>
      </c>
      <c r="F39" s="255"/>
      <c r="G39" s="261"/>
      <c r="H39" s="261"/>
      <c r="I39" s="53"/>
    </row>
    <row r="40" spans="1:14" ht="15.75" customHeight="1" x14ac:dyDescent="0.2">
      <c r="A40" s="21"/>
      <c r="B40" s="59" t="s">
        <v>86</v>
      </c>
      <c r="C40" s="59"/>
      <c r="E40" s="260">
        <v>850000</v>
      </c>
      <c r="F40" s="260">
        <v>65000</v>
      </c>
      <c r="G40" s="32"/>
      <c r="H40" s="122"/>
      <c r="I40" s="22"/>
    </row>
    <row r="41" spans="1:14" ht="17.25" customHeight="1" x14ac:dyDescent="0.2">
      <c r="A41" s="21"/>
      <c r="B41" s="247" t="s">
        <v>124</v>
      </c>
      <c r="C41" s="247"/>
      <c r="D41" s="247"/>
      <c r="E41" s="260">
        <v>1850000</v>
      </c>
      <c r="F41" s="260">
        <v>160000</v>
      </c>
      <c r="G41" s="261"/>
      <c r="H41" s="261"/>
      <c r="I41" s="53"/>
    </row>
    <row r="42" spans="1:14" ht="29.25" customHeight="1" x14ac:dyDescent="0.2">
      <c r="A42" s="21"/>
      <c r="B42" s="247" t="s">
        <v>125</v>
      </c>
      <c r="C42" s="247"/>
      <c r="D42" s="247"/>
      <c r="E42" s="260">
        <v>1600000</v>
      </c>
      <c r="F42" s="260">
        <v>160000</v>
      </c>
      <c r="G42" s="124"/>
      <c r="H42" s="124"/>
      <c r="I42" s="53"/>
    </row>
    <row r="43" spans="1:14" ht="15.75" customHeight="1" x14ac:dyDescent="0.2">
      <c r="A43" s="21"/>
      <c r="B43" s="59" t="s">
        <v>265</v>
      </c>
      <c r="C43" s="59"/>
      <c r="E43" s="255">
        <v>7500</v>
      </c>
      <c r="F43" s="255"/>
      <c r="G43" s="124"/>
      <c r="H43" s="124"/>
      <c r="I43" s="53"/>
    </row>
    <row r="44" spans="1:14" ht="15.75" customHeight="1" x14ac:dyDescent="0.2">
      <c r="A44" s="21"/>
      <c r="B44" s="59" t="s">
        <v>266</v>
      </c>
      <c r="C44" s="59"/>
      <c r="E44" s="255">
        <v>9000</v>
      </c>
      <c r="F44" s="255"/>
      <c r="G44" s="124"/>
      <c r="H44" s="124"/>
      <c r="I44" s="53"/>
    </row>
    <row r="45" spans="1:14" ht="15.75" customHeight="1" x14ac:dyDescent="0.2">
      <c r="A45" s="21"/>
      <c r="B45" s="59" t="s">
        <v>268</v>
      </c>
      <c r="C45" s="59"/>
      <c r="E45" s="255">
        <v>65000</v>
      </c>
      <c r="F45" s="255"/>
      <c r="G45" s="124"/>
      <c r="H45" s="124"/>
      <c r="I45" s="53"/>
    </row>
    <row r="46" spans="1:14" ht="15.75" customHeight="1" x14ac:dyDescent="0.2">
      <c r="A46" s="21"/>
      <c r="B46" s="59" t="s">
        <v>279</v>
      </c>
      <c r="C46" s="59"/>
      <c r="E46" s="255">
        <v>220000</v>
      </c>
      <c r="F46" s="255"/>
      <c r="G46" s="130"/>
      <c r="H46" s="130"/>
      <c r="I46" s="53"/>
    </row>
    <row r="47" spans="1:14" ht="15.75" customHeight="1" x14ac:dyDescent="0.2">
      <c r="A47" s="21"/>
      <c r="B47" s="59" t="s">
        <v>280</v>
      </c>
      <c r="C47" s="59"/>
      <c r="E47" s="255">
        <v>140000</v>
      </c>
      <c r="F47" s="255"/>
      <c r="G47" s="130"/>
      <c r="H47" s="130"/>
      <c r="I47" s="53"/>
    </row>
    <row r="48" spans="1:14" ht="42.75" customHeight="1" x14ac:dyDescent="0.2">
      <c r="A48" s="21"/>
      <c r="B48" s="249" t="s">
        <v>289</v>
      </c>
      <c r="C48" s="249"/>
      <c r="D48" s="249"/>
      <c r="E48" s="255">
        <v>2700000</v>
      </c>
      <c r="F48" s="255"/>
      <c r="G48" s="145"/>
      <c r="H48" s="145"/>
      <c r="I48" s="53"/>
    </row>
    <row r="49" spans="1:9" ht="42.75" customHeight="1" x14ac:dyDescent="0.2">
      <c r="A49" s="21"/>
      <c r="B49" s="249" t="s">
        <v>290</v>
      </c>
      <c r="C49" s="249"/>
      <c r="D49" s="249"/>
      <c r="E49" s="255">
        <v>2200000</v>
      </c>
      <c r="F49" s="255"/>
      <c r="G49" s="145"/>
      <c r="H49" s="145"/>
      <c r="I49" s="53"/>
    </row>
    <row r="50" spans="1:9" ht="42.75" customHeight="1" x14ac:dyDescent="0.2">
      <c r="A50" s="21"/>
      <c r="B50" s="249" t="s">
        <v>291</v>
      </c>
      <c r="C50" s="249"/>
      <c r="D50" s="249"/>
      <c r="E50" s="255">
        <v>1600000</v>
      </c>
      <c r="F50" s="255"/>
      <c r="G50" s="145"/>
      <c r="H50" s="145"/>
      <c r="I50" s="53"/>
    </row>
    <row r="51" spans="1:9" ht="16" thickBot="1" x14ac:dyDescent="0.25">
      <c r="A51" s="21"/>
      <c r="B51" s="257" t="s">
        <v>72</v>
      </c>
      <c r="C51" s="257"/>
      <c r="D51" s="257"/>
      <c r="E51" s="257"/>
      <c r="F51" s="257"/>
      <c r="G51" s="257"/>
      <c r="H51" s="61"/>
      <c r="I51" s="62">
        <f>+SUM(I30:I41)</f>
        <v>5020000</v>
      </c>
    </row>
    <row r="52" spans="1:9" ht="17" thickTop="1" thickBot="1" x14ac:dyDescent="0.25">
      <c r="A52" s="21"/>
      <c r="B52" s="257" t="s">
        <v>126</v>
      </c>
      <c r="C52" s="257"/>
      <c r="D52" s="257"/>
      <c r="E52" s="257"/>
      <c r="F52" s="257"/>
      <c r="G52" s="257"/>
      <c r="H52" s="61"/>
      <c r="I52" s="62">
        <f>+I51+I23</f>
        <v>21550000</v>
      </c>
    </row>
    <row r="53" spans="1:9" ht="16" thickTop="1" x14ac:dyDescent="0.2">
      <c r="A53" s="21"/>
      <c r="B53" s="247"/>
      <c r="C53" s="247"/>
      <c r="D53" s="247"/>
      <c r="E53" s="260"/>
      <c r="F53" s="260"/>
      <c r="G53" s="261"/>
      <c r="H53" s="261"/>
      <c r="I53" s="53"/>
    </row>
    <row r="54" spans="1:9" x14ac:dyDescent="0.2">
      <c r="A54" s="21"/>
      <c r="B54" s="251" t="str">
        <f>IF($A54&gt;0,VLOOKUP($A54,[2]ADICIONALES!$A$1:$C$200,2,FALSE),"")</f>
        <v/>
      </c>
      <c r="C54" s="251"/>
      <c r="D54" s="251"/>
      <c r="E54" s="252" t="str">
        <f>IF($A54&gt;0,VLOOKUP($A54,[2]ADICIONALES!$A$1:$C$200,3,FALSE),"")</f>
        <v/>
      </c>
      <c r="F54" s="252"/>
      <c r="G54" s="32"/>
      <c r="H54" s="122"/>
      <c r="I54" s="22" t="str">
        <f t="shared" ref="I54:I77" si="0">IF($H54&gt;0,E54*H54,"")</f>
        <v/>
      </c>
    </row>
    <row r="55" spans="1:9" x14ac:dyDescent="0.2">
      <c r="A55" s="21"/>
      <c r="B55" s="251" t="str">
        <f>IF($A55&gt;0,VLOOKUP($A55,[2]ADICIONALES!$A$1:$C$200,2,FALSE),"")</f>
        <v/>
      </c>
      <c r="C55" s="251"/>
      <c r="D55" s="251"/>
      <c r="E55" s="252" t="str">
        <f>IF($A55&gt;0,VLOOKUP($A55,[2]ADICIONALES!$A$1:$C$200,3,FALSE),"")</f>
        <v/>
      </c>
      <c r="F55" s="252"/>
      <c r="G55" s="32"/>
      <c r="H55" s="122"/>
      <c r="I55" s="22" t="str">
        <f t="shared" si="0"/>
        <v/>
      </c>
    </row>
    <row r="56" spans="1:9" x14ac:dyDescent="0.2">
      <c r="A56" s="21"/>
      <c r="B56" s="251" t="str">
        <f>IF($A56&gt;0,VLOOKUP($A56,[2]ADICIONALES!$A$1:$C$200,2,FALSE),"")</f>
        <v/>
      </c>
      <c r="C56" s="251"/>
      <c r="D56" s="251"/>
      <c r="E56" s="252" t="str">
        <f>IF($A56&gt;0,VLOOKUP($A56,[2]ADICIONALES!$A$1:$C$200,3,FALSE),"")</f>
        <v/>
      </c>
      <c r="F56" s="252"/>
      <c r="G56" s="32"/>
      <c r="H56" s="122"/>
      <c r="I56" s="22">
        <f>+I7+I9+I10+I11+I12+I14+I18+I19+I20+I22+I30+I31+I34+I35+I38</f>
        <v>21550000</v>
      </c>
    </row>
    <row r="57" spans="1:9" x14ac:dyDescent="0.2">
      <c r="A57" s="21"/>
      <c r="B57" s="251" t="str">
        <f>IF($A57&gt;0,VLOOKUP($A57,[2]ADICIONALES!$A$1:$C$200,2,FALSE),"")</f>
        <v/>
      </c>
      <c r="C57" s="251"/>
      <c r="D57" s="251"/>
      <c r="E57" s="252" t="str">
        <f>IF($A57&gt;0,VLOOKUP($A57,[2]ADICIONALES!$A$1:$C$200,3,FALSE),"")</f>
        <v/>
      </c>
      <c r="F57" s="252"/>
      <c r="G57" s="32"/>
      <c r="H57" s="122"/>
      <c r="I57" s="22" t="str">
        <f t="shared" si="0"/>
        <v/>
      </c>
    </row>
    <row r="58" spans="1:9" x14ac:dyDescent="0.2">
      <c r="A58" s="21"/>
      <c r="B58" s="251" t="str">
        <f>IF($A58&gt;0,VLOOKUP($A58,[2]ADICIONALES!$A$1:$C$200,2,FALSE),"")</f>
        <v/>
      </c>
      <c r="C58" s="251"/>
      <c r="D58" s="251"/>
      <c r="E58" s="252" t="str">
        <f>IF($A58&gt;0,VLOOKUP($A58,[2]ADICIONALES!$A$1:$C$200,3,FALSE),"")</f>
        <v/>
      </c>
      <c r="F58" s="252"/>
      <c r="G58" s="32"/>
      <c r="H58" s="122"/>
      <c r="I58" s="22" t="str">
        <f t="shared" si="0"/>
        <v/>
      </c>
    </row>
    <row r="59" spans="1:9" x14ac:dyDescent="0.2">
      <c r="A59" s="21"/>
      <c r="B59" s="251" t="str">
        <f>IF($A59&gt;0,VLOOKUP($A59,[2]ADICIONALES!$A$1:$C$200,2,FALSE),"")</f>
        <v/>
      </c>
      <c r="C59" s="251"/>
      <c r="D59" s="251"/>
      <c r="E59" s="252" t="str">
        <f>IF($A59&gt;0,VLOOKUP($A59,[2]ADICIONALES!$A$1:$C$200,3,FALSE),"")</f>
        <v/>
      </c>
      <c r="F59" s="252"/>
      <c r="G59" s="32"/>
      <c r="H59" s="122"/>
      <c r="I59" s="22" t="str">
        <f t="shared" si="0"/>
        <v/>
      </c>
    </row>
    <row r="60" spans="1:9" x14ac:dyDescent="0.2">
      <c r="A60" s="21"/>
      <c r="B60" s="251" t="str">
        <f>IF($A60&gt;0,VLOOKUP($A60,[2]ADICIONALES!$A$1:$C$200,2,FALSE),"")</f>
        <v/>
      </c>
      <c r="C60" s="251"/>
      <c r="D60" s="251"/>
      <c r="E60" s="252" t="str">
        <f>IF($A60&gt;0,VLOOKUP($A60,[2]ADICIONALES!$A$1:$C$200,3,FALSE),"")</f>
        <v/>
      </c>
      <c r="F60" s="252"/>
      <c r="G60" s="32"/>
      <c r="H60" s="122"/>
      <c r="I60" s="22" t="str">
        <f t="shared" si="0"/>
        <v/>
      </c>
    </row>
    <row r="61" spans="1:9" x14ac:dyDescent="0.2">
      <c r="A61" s="21"/>
      <c r="B61" s="251" t="str">
        <f>IF($A61&gt;0,VLOOKUP($A61,[2]ADICIONALES!$A$1:$C$200,2,FALSE),"")</f>
        <v/>
      </c>
      <c r="C61" s="251"/>
      <c r="D61" s="251"/>
      <c r="E61" s="252" t="str">
        <f>IF($A61&gt;0,VLOOKUP($A61,[2]ADICIONALES!$A$1:$C$200,3,FALSE),"")</f>
        <v/>
      </c>
      <c r="F61" s="252"/>
      <c r="G61" s="32"/>
      <c r="H61" s="122"/>
      <c r="I61" s="22" t="str">
        <f t="shared" si="0"/>
        <v/>
      </c>
    </row>
    <row r="62" spans="1:9" x14ac:dyDescent="0.2">
      <c r="A62" s="21"/>
      <c r="B62" s="251" t="str">
        <f>IF($A62&gt;0,VLOOKUP($A62,[2]ADICIONALES!$A$1:$C$200,2,FALSE),"")</f>
        <v/>
      </c>
      <c r="C62" s="251"/>
      <c r="D62" s="251"/>
      <c r="E62" s="252" t="str">
        <f>IF($A62&gt;0,VLOOKUP($A62,[2]ADICIONALES!$A$1:$C$200,3,FALSE),"")</f>
        <v/>
      </c>
      <c r="F62" s="252"/>
      <c r="G62" s="32"/>
      <c r="H62" s="122"/>
      <c r="I62" s="22" t="str">
        <f t="shared" si="0"/>
        <v/>
      </c>
    </row>
    <row r="63" spans="1:9" x14ac:dyDescent="0.2">
      <c r="A63" s="21"/>
      <c r="B63" s="251" t="str">
        <f>IF($A63&gt;0,VLOOKUP($A63,[2]ADICIONALES!$A$1:$C$200,2,FALSE),"")</f>
        <v/>
      </c>
      <c r="C63" s="251"/>
      <c r="D63" s="251"/>
      <c r="E63" s="252" t="str">
        <f>IF($A63&gt;0,VLOOKUP($A63,[2]ADICIONALES!$A$1:$C$200,3,FALSE),"")</f>
        <v/>
      </c>
      <c r="F63" s="252"/>
      <c r="G63" s="32"/>
      <c r="H63" s="122"/>
      <c r="I63" s="22" t="str">
        <f t="shared" si="0"/>
        <v/>
      </c>
    </row>
    <row r="64" spans="1:9" x14ac:dyDescent="0.2">
      <c r="A64" s="21"/>
      <c r="B64" s="251" t="str">
        <f>IF($A64&gt;0,VLOOKUP($A64,[2]ADICIONALES!$A$1:$C$200,2,FALSE),"")</f>
        <v/>
      </c>
      <c r="C64" s="251"/>
      <c r="D64" s="251"/>
      <c r="E64" s="252" t="str">
        <f>IF($A64&gt;0,VLOOKUP($A64,[2]ADICIONALES!$A$1:$C$200,3,FALSE),"")</f>
        <v/>
      </c>
      <c r="F64" s="252"/>
      <c r="G64" s="32"/>
      <c r="H64" s="122"/>
      <c r="I64" s="22" t="str">
        <f t="shared" si="0"/>
        <v/>
      </c>
    </row>
    <row r="65" spans="1:14" x14ac:dyDescent="0.2">
      <c r="A65" s="21"/>
      <c r="B65" s="251" t="str">
        <f>IF($A65&gt;0,VLOOKUP($A65,[2]ADICIONALES!$A$1:$C$200,2,FALSE),"")</f>
        <v/>
      </c>
      <c r="C65" s="251"/>
      <c r="D65" s="251"/>
      <c r="E65" s="252" t="str">
        <f>IF($A65&gt;0,VLOOKUP($A65,[2]ADICIONALES!$A$1:$C$200,3,FALSE),"")</f>
        <v/>
      </c>
      <c r="F65" s="252"/>
      <c r="G65" s="32"/>
      <c r="H65" s="122"/>
      <c r="I65" s="22" t="str">
        <f t="shared" si="0"/>
        <v/>
      </c>
    </row>
    <row r="66" spans="1:14" x14ac:dyDescent="0.2">
      <c r="A66" s="21"/>
      <c r="B66" s="251" t="str">
        <f>IF($A66&gt;0,VLOOKUP($A66,[2]ADICIONALES!$A$1:$C$200,2,FALSE),"")</f>
        <v/>
      </c>
      <c r="C66" s="251"/>
      <c r="D66" s="251"/>
      <c r="E66" s="252" t="str">
        <f>IF($A66&gt;0,VLOOKUP($A66,[2]ADICIONALES!$A$1:$C$200,3,FALSE),"")</f>
        <v/>
      </c>
      <c r="F66" s="252"/>
      <c r="G66" s="32"/>
      <c r="H66" s="122"/>
      <c r="I66" s="22" t="str">
        <f t="shared" si="0"/>
        <v/>
      </c>
    </row>
    <row r="67" spans="1:14" x14ac:dyDescent="0.2">
      <c r="A67" s="21"/>
      <c r="B67" s="251" t="str">
        <f>IF($A67&gt;0,VLOOKUP($A67,[2]ADICIONALES!$A$1:$C$200,2,FALSE),"")</f>
        <v/>
      </c>
      <c r="C67" s="251"/>
      <c r="D67" s="251"/>
      <c r="E67" s="252" t="str">
        <f>IF($A67&gt;0,VLOOKUP($A67,[2]ADICIONALES!$A$1:$C$200,3,FALSE),"")</f>
        <v/>
      </c>
      <c r="F67" s="252"/>
      <c r="G67" s="32"/>
      <c r="H67" s="122"/>
      <c r="I67" s="22" t="str">
        <f t="shared" si="0"/>
        <v/>
      </c>
    </row>
    <row r="68" spans="1:14" x14ac:dyDescent="0.2">
      <c r="A68" s="21"/>
      <c r="B68" s="251" t="str">
        <f>IF($A68&gt;0,VLOOKUP($A68,[2]ADICIONALES!$A$1:$C$200,2,FALSE),"")</f>
        <v/>
      </c>
      <c r="C68" s="251"/>
      <c r="D68" s="251"/>
      <c r="E68" s="252" t="str">
        <f>IF($A68&gt;0,VLOOKUP($A68,[2]ADICIONALES!$A$1:$C$200,3,FALSE),"")</f>
        <v/>
      </c>
      <c r="F68" s="252"/>
      <c r="G68" s="32"/>
      <c r="H68" s="122"/>
      <c r="I68" s="22" t="str">
        <f t="shared" si="0"/>
        <v/>
      </c>
    </row>
    <row r="69" spans="1:14" x14ac:dyDescent="0.2">
      <c r="A69" s="21"/>
      <c r="B69" s="251" t="str">
        <f>IF($A69&gt;0,VLOOKUP($A69,[2]ADICIONALES!$A$1:$C$200,2,FALSE),"")</f>
        <v/>
      </c>
      <c r="C69" s="251"/>
      <c r="D69" s="251"/>
      <c r="E69" s="252" t="str">
        <f>IF($A69&gt;0,VLOOKUP($A69,[2]ADICIONALES!$A$1:$C$200,3,FALSE),"")</f>
        <v/>
      </c>
      <c r="F69" s="252"/>
      <c r="G69" s="32"/>
      <c r="H69" s="122"/>
      <c r="I69" s="22" t="str">
        <f t="shared" si="0"/>
        <v/>
      </c>
    </row>
    <row r="70" spans="1:14" x14ac:dyDescent="0.2">
      <c r="A70" s="21"/>
      <c r="B70" s="251" t="str">
        <f>IF($A70&gt;0,VLOOKUP($A70,[2]ADICIONALES!$A$1:$C$200,2,FALSE),"")</f>
        <v/>
      </c>
      <c r="C70" s="251"/>
      <c r="D70" s="251"/>
      <c r="E70" s="252" t="str">
        <f>IF($A70&gt;0,VLOOKUP($A70,[2]ADICIONALES!$A$1:$C$200,3,FALSE),"")</f>
        <v/>
      </c>
      <c r="F70" s="252"/>
      <c r="G70" s="32"/>
      <c r="H70" s="122"/>
      <c r="I70" s="22" t="str">
        <f t="shared" si="0"/>
        <v/>
      </c>
    </row>
    <row r="71" spans="1:14" x14ac:dyDescent="0.2">
      <c r="A71" s="21"/>
      <c r="B71" s="251" t="str">
        <f>IF($A71&gt;0,VLOOKUP($A71,[2]ADICIONALES!$A$1:$C$200,2,FALSE),"")</f>
        <v/>
      </c>
      <c r="C71" s="251"/>
      <c r="D71" s="251"/>
      <c r="E71" s="252" t="str">
        <f>IF($A71&gt;0,VLOOKUP($A71,[2]ADICIONALES!$A$1:$C$200,3,FALSE),"")</f>
        <v/>
      </c>
      <c r="F71" s="252"/>
      <c r="G71" s="32"/>
      <c r="H71" s="122"/>
      <c r="I71" s="22" t="str">
        <f t="shared" si="0"/>
        <v/>
      </c>
    </row>
    <row r="72" spans="1:14" x14ac:dyDescent="0.2">
      <c r="A72" s="21"/>
      <c r="B72" s="251" t="str">
        <f>IF($A72&gt;0,VLOOKUP($A72,[2]ADICIONALES!$A$1:$C$200,2,FALSE),"")</f>
        <v/>
      </c>
      <c r="C72" s="251"/>
      <c r="D72" s="251"/>
      <c r="E72" s="252" t="str">
        <f>IF($A72&gt;0,VLOOKUP($A72,[2]ADICIONALES!$A$1:$C$200,3,FALSE),"")</f>
        <v/>
      </c>
      <c r="F72" s="252"/>
      <c r="G72" s="32"/>
      <c r="H72" s="122"/>
      <c r="I72" s="22" t="str">
        <f t="shared" si="0"/>
        <v/>
      </c>
    </row>
    <row r="73" spans="1:14" x14ac:dyDescent="0.2">
      <c r="A73" s="21"/>
      <c r="B73" s="251" t="str">
        <f>IF($A73&gt;0,VLOOKUP($A73,[2]ADICIONALES!$A$1:$C$200,2,FALSE),"")</f>
        <v/>
      </c>
      <c r="C73" s="251"/>
      <c r="D73" s="251"/>
      <c r="E73" s="252" t="str">
        <f>IF($A73&gt;0,VLOOKUP($A73,[2]ADICIONALES!$A$1:$C$200,3,FALSE),"")</f>
        <v/>
      </c>
      <c r="F73" s="252"/>
      <c r="G73" s="32"/>
      <c r="H73" s="122"/>
      <c r="I73" s="22" t="str">
        <f t="shared" si="0"/>
        <v/>
      </c>
    </row>
    <row r="74" spans="1:14" x14ac:dyDescent="0.2">
      <c r="A74" s="21"/>
      <c r="B74" s="251" t="str">
        <f>IF($A74&gt;0,VLOOKUP($A74,[2]ADICIONALES!$A$1:$C$200,2,FALSE),"")</f>
        <v/>
      </c>
      <c r="C74" s="251"/>
      <c r="D74" s="251"/>
      <c r="E74" s="252" t="str">
        <f>IF($A74&gt;0,VLOOKUP($A74,[2]ADICIONALES!$A$1:$C$200,3,FALSE),"")</f>
        <v/>
      </c>
      <c r="F74" s="252"/>
      <c r="G74" s="32"/>
      <c r="H74" s="122"/>
      <c r="I74" s="22" t="str">
        <f t="shared" si="0"/>
        <v/>
      </c>
    </row>
    <row r="75" spans="1:14" x14ac:dyDescent="0.2">
      <c r="A75" s="21"/>
      <c r="B75" s="251" t="str">
        <f>IF($A75&gt;0,VLOOKUP($A75,[2]ADICIONALES!$A$1:$C$200,2,FALSE),"")</f>
        <v/>
      </c>
      <c r="C75" s="251"/>
      <c r="D75" s="251"/>
      <c r="E75" s="252" t="str">
        <f>IF($A75&gt;0,VLOOKUP($A75,[2]ADICIONALES!$A$1:$C$200,3,FALSE),"")</f>
        <v/>
      </c>
      <c r="F75" s="252"/>
      <c r="G75" s="32"/>
      <c r="H75" s="122"/>
      <c r="I75" s="22" t="str">
        <f t="shared" si="0"/>
        <v/>
      </c>
    </row>
    <row r="76" spans="1:14" x14ac:dyDescent="0.2">
      <c r="A76" s="21"/>
      <c r="B76" s="251" t="str">
        <f>IF($A76&gt;0,VLOOKUP($A76,[2]ADICIONALES!$A$1:$C$200,2,FALSE),"")</f>
        <v/>
      </c>
      <c r="C76" s="251"/>
      <c r="D76" s="251"/>
      <c r="E76" s="252" t="str">
        <f>IF($A76&gt;0,VLOOKUP($A76,[2]ADICIONALES!$A$1:$C$200,3,FALSE),"")</f>
        <v/>
      </c>
      <c r="F76" s="252"/>
      <c r="G76" s="32"/>
      <c r="H76" s="122"/>
      <c r="I76" s="22" t="str">
        <f t="shared" si="0"/>
        <v/>
      </c>
    </row>
    <row r="77" spans="1:14" x14ac:dyDescent="0.2">
      <c r="A77" s="21"/>
      <c r="B77" s="251" t="str">
        <f>IF($A77&gt;0,VLOOKUP($A77,[2]ADICIONALES!$A$1:$C$200,2,FALSE),"")</f>
        <v/>
      </c>
      <c r="C77" s="251"/>
      <c r="D77" s="251"/>
      <c r="E77" s="252" t="str">
        <f>IF($A77&gt;0,VLOOKUP($A77,[2]ADICIONALES!$A$1:$C$200,3,FALSE),"")</f>
        <v/>
      </c>
      <c r="F77" s="252"/>
      <c r="G77" s="32"/>
      <c r="H77" s="122"/>
      <c r="I77" s="22" t="str">
        <f t="shared" si="0"/>
        <v/>
      </c>
    </row>
    <row r="78" spans="1:14" s="25" customFormat="1" x14ac:dyDescent="0.2">
      <c r="A78" s="21"/>
      <c r="B78" s="251" t="str">
        <f>IF($A78&gt;0,VLOOKUP($A78,[2]ADICIONALES!$A$1:$C$200,2,FALSE),"")</f>
        <v/>
      </c>
      <c r="C78" s="251"/>
      <c r="D78" s="251"/>
      <c r="E78" s="253"/>
      <c r="F78" s="253"/>
      <c r="G78" s="23"/>
      <c r="H78" s="122"/>
      <c r="I78" s="24"/>
    </row>
    <row r="79" spans="1:14" x14ac:dyDescent="0.2">
      <c r="E79" s="254"/>
      <c r="F79" s="254"/>
      <c r="G79" s="32"/>
      <c r="H79" s="122"/>
    </row>
    <row r="80" spans="1:14" s="8" customFormat="1" x14ac:dyDescent="0.2">
      <c r="A80" s="6"/>
      <c r="B80" s="6"/>
      <c r="C80" s="6"/>
      <c r="D80" s="6"/>
      <c r="E80" s="254"/>
      <c r="F80" s="254"/>
      <c r="G80" s="32"/>
      <c r="H80" s="122"/>
      <c r="J80" s="6"/>
      <c r="K80" s="6"/>
      <c r="L80" s="6"/>
      <c r="M80" s="6"/>
      <c r="N80" s="6"/>
    </row>
    <row r="81" spans="1:14" s="8" customFormat="1" x14ac:dyDescent="0.2">
      <c r="A81" s="6"/>
      <c r="B81" s="6"/>
      <c r="C81" s="6"/>
      <c r="D81" s="6"/>
      <c r="E81" s="254"/>
      <c r="F81" s="254"/>
      <c r="G81" s="32"/>
      <c r="H81" s="122"/>
      <c r="J81" s="6"/>
      <c r="K81" s="6"/>
      <c r="L81" s="6"/>
      <c r="M81" s="6"/>
      <c r="N81" s="6"/>
    </row>
    <row r="82" spans="1:14" s="8" customFormat="1" x14ac:dyDescent="0.2">
      <c r="A82" s="6"/>
      <c r="B82" s="6"/>
      <c r="C82" s="6"/>
      <c r="D82" s="6"/>
      <c r="E82" s="254"/>
      <c r="F82" s="254"/>
      <c r="G82" s="32"/>
      <c r="H82" s="122"/>
      <c r="J82" s="6"/>
      <c r="K82" s="6"/>
      <c r="L82" s="6"/>
      <c r="M82" s="6"/>
      <c r="N82" s="6"/>
    </row>
    <row r="83" spans="1:14" s="8" customFormat="1" x14ac:dyDescent="0.2">
      <c r="A83" s="6"/>
      <c r="B83" s="6"/>
      <c r="C83" s="6"/>
      <c r="D83" s="6"/>
      <c r="E83" s="254"/>
      <c r="F83" s="254"/>
      <c r="G83" s="32"/>
      <c r="H83" s="122"/>
      <c r="J83" s="6"/>
      <c r="K83" s="6"/>
      <c r="L83" s="6"/>
      <c r="M83" s="6"/>
      <c r="N83" s="6"/>
    </row>
    <row r="84" spans="1:14" s="8" customFormat="1" x14ac:dyDescent="0.2">
      <c r="A84" s="6"/>
      <c r="B84" s="6"/>
      <c r="C84" s="6"/>
      <c r="D84" s="6"/>
      <c r="E84" s="254"/>
      <c r="F84" s="254"/>
      <c r="G84" s="32"/>
      <c r="H84" s="122"/>
      <c r="J84" s="6"/>
      <c r="K84" s="6"/>
      <c r="L84" s="6"/>
      <c r="M84" s="6"/>
      <c r="N84" s="6"/>
    </row>
    <row r="85" spans="1:14" s="8" customFormat="1" x14ac:dyDescent="0.2">
      <c r="A85" s="6"/>
      <c r="B85" s="6"/>
      <c r="C85" s="6"/>
      <c r="D85" s="6"/>
      <c r="E85" s="254"/>
      <c r="F85" s="254"/>
      <c r="G85" s="32"/>
      <c r="H85" s="122"/>
      <c r="J85" s="6"/>
      <c r="K85" s="6"/>
      <c r="L85" s="6"/>
      <c r="M85" s="6"/>
      <c r="N85" s="6"/>
    </row>
    <row r="86" spans="1:14" s="8" customFormat="1" x14ac:dyDescent="0.2">
      <c r="A86" s="6"/>
      <c r="B86" s="6"/>
      <c r="C86" s="6"/>
      <c r="D86" s="6"/>
      <c r="E86" s="254"/>
      <c r="F86" s="254"/>
      <c r="G86" s="32"/>
      <c r="H86" s="122"/>
      <c r="J86" s="6"/>
      <c r="K86" s="6"/>
      <c r="L86" s="6"/>
      <c r="M86" s="6"/>
      <c r="N86" s="6"/>
    </row>
    <row r="87" spans="1:14" s="8" customFormat="1" x14ac:dyDescent="0.2">
      <c r="A87" s="6"/>
      <c r="B87" s="6"/>
      <c r="C87" s="6"/>
      <c r="D87" s="6"/>
      <c r="E87" s="254"/>
      <c r="F87" s="254"/>
      <c r="G87" s="32"/>
      <c r="H87" s="122"/>
      <c r="J87" s="6"/>
      <c r="K87" s="6"/>
      <c r="L87" s="6"/>
      <c r="M87" s="6"/>
      <c r="N87" s="6"/>
    </row>
    <row r="88" spans="1:14" s="8" customFormat="1" x14ac:dyDescent="0.2">
      <c r="A88" s="6"/>
      <c r="B88" s="6"/>
      <c r="C88" s="6"/>
      <c r="D88" s="6"/>
      <c r="E88" s="254"/>
      <c r="F88" s="254"/>
      <c r="G88" s="32"/>
      <c r="H88" s="122"/>
      <c r="J88" s="6"/>
      <c r="K88" s="6"/>
      <c r="L88" s="6"/>
      <c r="M88" s="6"/>
      <c r="N88" s="6"/>
    </row>
    <row r="89" spans="1:14" s="8" customFormat="1" x14ac:dyDescent="0.2">
      <c r="A89" s="6"/>
      <c r="B89" s="6"/>
      <c r="C89" s="6"/>
      <c r="D89" s="6"/>
      <c r="E89" s="254"/>
      <c r="F89" s="254"/>
      <c r="G89" s="32"/>
      <c r="H89" s="122"/>
      <c r="J89" s="6"/>
      <c r="K89" s="6"/>
      <c r="L89" s="6"/>
      <c r="M89" s="6"/>
      <c r="N89" s="6"/>
    </row>
    <row r="90" spans="1:14" s="8" customFormat="1" x14ac:dyDescent="0.2">
      <c r="A90" s="6"/>
      <c r="B90" s="6"/>
      <c r="C90" s="6"/>
      <c r="D90" s="6"/>
      <c r="E90" s="254"/>
      <c r="F90" s="254"/>
      <c r="G90" s="32"/>
      <c r="H90" s="122"/>
      <c r="J90" s="6"/>
      <c r="K90" s="6"/>
      <c r="L90" s="6"/>
      <c r="M90" s="6"/>
      <c r="N90" s="6"/>
    </row>
    <row r="91" spans="1:14" s="8" customFormat="1" x14ac:dyDescent="0.2">
      <c r="A91" s="6"/>
      <c r="B91" s="6"/>
      <c r="C91" s="6"/>
      <c r="D91" s="6"/>
      <c r="E91" s="254"/>
      <c r="F91" s="254"/>
      <c r="G91" s="32"/>
      <c r="H91" s="122"/>
      <c r="J91" s="6"/>
      <c r="K91" s="6"/>
      <c r="L91" s="6"/>
      <c r="M91" s="6"/>
      <c r="N91" s="6"/>
    </row>
    <row r="92" spans="1:14" s="8" customFormat="1" x14ac:dyDescent="0.2">
      <c r="A92" s="6"/>
      <c r="B92" s="6"/>
      <c r="C92" s="6"/>
      <c r="D92" s="6"/>
      <c r="E92" s="254"/>
      <c r="F92" s="254"/>
      <c r="G92" s="32"/>
      <c r="H92" s="122"/>
      <c r="J92" s="6"/>
      <c r="K92" s="6"/>
      <c r="L92" s="6"/>
      <c r="M92" s="6"/>
      <c r="N92" s="6"/>
    </row>
    <row r="93" spans="1:14" s="8" customFormat="1" x14ac:dyDescent="0.2">
      <c r="A93" s="6"/>
      <c r="B93" s="6"/>
      <c r="C93" s="6"/>
      <c r="D93" s="6"/>
      <c r="E93" s="254"/>
      <c r="F93" s="254"/>
      <c r="G93" s="32"/>
      <c r="H93" s="122"/>
      <c r="J93" s="6"/>
      <c r="K93" s="6"/>
      <c r="L93" s="6"/>
      <c r="M93" s="6"/>
      <c r="N93" s="6"/>
    </row>
    <row r="94" spans="1:14" s="8" customFormat="1" x14ac:dyDescent="0.2">
      <c r="A94" s="6"/>
      <c r="B94" s="6"/>
      <c r="C94" s="6"/>
      <c r="D94" s="6"/>
      <c r="E94" s="254"/>
      <c r="F94" s="254"/>
      <c r="G94" s="32"/>
      <c r="H94" s="122"/>
      <c r="J94" s="6"/>
      <c r="K94" s="6"/>
      <c r="L94" s="6"/>
      <c r="M94" s="6"/>
      <c r="N94" s="6"/>
    </row>
    <row r="95" spans="1:14" s="8" customFormat="1" x14ac:dyDescent="0.2">
      <c r="A95" s="6"/>
      <c r="B95" s="6"/>
      <c r="C95" s="6"/>
      <c r="D95" s="6"/>
      <c r="E95" s="254"/>
      <c r="F95" s="254"/>
      <c r="G95" s="32"/>
      <c r="H95" s="122"/>
      <c r="J95" s="6"/>
      <c r="K95" s="6"/>
      <c r="L95" s="6"/>
      <c r="M95" s="6"/>
      <c r="N95" s="6"/>
    </row>
    <row r="96" spans="1:14" s="8" customFormat="1" x14ac:dyDescent="0.2">
      <c r="A96" s="6"/>
      <c r="B96" s="6"/>
      <c r="C96" s="6"/>
      <c r="D96" s="6"/>
      <c r="E96" s="254"/>
      <c r="F96" s="254"/>
      <c r="G96" s="32"/>
      <c r="H96" s="122"/>
      <c r="J96" s="6"/>
      <c r="K96" s="6"/>
      <c r="L96" s="6"/>
      <c r="M96" s="6"/>
      <c r="N96" s="6"/>
    </row>
    <row r="97" spans="1:14" s="8" customFormat="1" x14ac:dyDescent="0.2">
      <c r="A97" s="6"/>
      <c r="B97" s="6"/>
      <c r="C97" s="6"/>
      <c r="D97" s="6"/>
      <c r="E97" s="254"/>
      <c r="F97" s="254"/>
      <c r="G97" s="32"/>
      <c r="H97" s="122"/>
      <c r="J97" s="6"/>
      <c r="K97" s="6"/>
      <c r="L97" s="6"/>
      <c r="M97" s="6"/>
      <c r="N97" s="6"/>
    </row>
    <row r="98" spans="1:14" s="8" customFormat="1" x14ac:dyDescent="0.2">
      <c r="A98" s="6"/>
      <c r="B98" s="6"/>
      <c r="C98" s="6"/>
      <c r="D98" s="6"/>
      <c r="E98" s="254"/>
      <c r="F98" s="254"/>
      <c r="G98" s="32"/>
      <c r="H98" s="122"/>
      <c r="J98" s="6"/>
      <c r="K98" s="6"/>
      <c r="L98" s="6"/>
      <c r="M98" s="6"/>
      <c r="N98" s="6"/>
    </row>
    <row r="99" spans="1:14" s="8" customFormat="1" x14ac:dyDescent="0.2">
      <c r="A99" s="6"/>
      <c r="B99" s="6"/>
      <c r="C99" s="6"/>
      <c r="D99" s="6"/>
      <c r="E99" s="254"/>
      <c r="F99" s="254"/>
      <c r="G99" s="32"/>
      <c r="H99" s="122"/>
      <c r="J99" s="6"/>
      <c r="K99" s="6"/>
      <c r="L99" s="6"/>
      <c r="M99" s="6"/>
      <c r="N99" s="6"/>
    </row>
    <row r="100" spans="1:14" s="8" customFormat="1" x14ac:dyDescent="0.2">
      <c r="A100" s="6"/>
      <c r="B100" s="6"/>
      <c r="C100" s="6"/>
      <c r="D100" s="6"/>
      <c r="E100" s="254"/>
      <c r="F100" s="254"/>
      <c r="G100" s="32"/>
      <c r="H100" s="122"/>
      <c r="J100" s="6"/>
      <c r="K100" s="6"/>
      <c r="L100" s="6"/>
      <c r="M100" s="6"/>
      <c r="N100" s="6"/>
    </row>
    <row r="101" spans="1:14" s="8" customFormat="1" x14ac:dyDescent="0.2">
      <c r="A101" s="6"/>
      <c r="B101" s="6"/>
      <c r="C101" s="6"/>
      <c r="D101" s="6"/>
      <c r="E101" s="254"/>
      <c r="F101" s="254"/>
      <c r="G101" s="32"/>
      <c r="H101" s="122"/>
      <c r="J101" s="6"/>
      <c r="K101" s="6"/>
      <c r="L101" s="6"/>
      <c r="M101" s="6"/>
      <c r="N101" s="6"/>
    </row>
    <row r="102" spans="1:14" s="8" customFormat="1" x14ac:dyDescent="0.2">
      <c r="A102" s="6"/>
      <c r="B102" s="6"/>
      <c r="C102" s="6"/>
      <c r="D102" s="6"/>
      <c r="E102" s="254"/>
      <c r="F102" s="254"/>
      <c r="G102" s="32"/>
      <c r="H102" s="122"/>
      <c r="J102" s="6"/>
      <c r="K102" s="6"/>
      <c r="L102" s="6"/>
      <c r="M102" s="6"/>
      <c r="N102" s="6"/>
    </row>
    <row r="103" spans="1:14" s="8" customFormat="1" x14ac:dyDescent="0.2">
      <c r="A103" s="6"/>
      <c r="B103" s="6"/>
      <c r="C103" s="6"/>
      <c r="D103" s="6"/>
      <c r="E103" s="254"/>
      <c r="F103" s="254"/>
      <c r="G103" s="32"/>
      <c r="H103" s="122"/>
      <c r="J103" s="6"/>
      <c r="K103" s="6"/>
      <c r="L103" s="6"/>
      <c r="M103" s="6"/>
      <c r="N103" s="6"/>
    </row>
    <row r="104" spans="1:14" s="8" customFormat="1" x14ac:dyDescent="0.2">
      <c r="A104" s="6"/>
      <c r="B104" s="6"/>
      <c r="C104" s="6"/>
      <c r="D104" s="6"/>
      <c r="E104" s="254"/>
      <c r="F104" s="254"/>
      <c r="G104" s="32"/>
      <c r="H104" s="122"/>
      <c r="J104" s="6"/>
      <c r="K104" s="6"/>
      <c r="L104" s="6"/>
      <c r="M104" s="6"/>
      <c r="N104" s="6"/>
    </row>
    <row r="105" spans="1:14" s="8" customFormat="1" x14ac:dyDescent="0.2">
      <c r="A105" s="6"/>
      <c r="B105" s="6"/>
      <c r="C105" s="6"/>
      <c r="D105" s="6"/>
      <c r="E105" s="254"/>
      <c r="F105" s="254"/>
      <c r="G105" s="32"/>
      <c r="H105" s="122"/>
      <c r="J105" s="6"/>
      <c r="K105" s="6"/>
      <c r="L105" s="6"/>
      <c r="M105" s="6"/>
      <c r="N105" s="6"/>
    </row>
    <row r="106" spans="1:14" s="8" customFormat="1" x14ac:dyDescent="0.2">
      <c r="A106" s="6"/>
      <c r="B106" s="6"/>
      <c r="C106" s="6"/>
      <c r="D106" s="6"/>
      <c r="E106" s="254"/>
      <c r="F106" s="254"/>
      <c r="G106" s="32"/>
      <c r="H106" s="122"/>
      <c r="J106" s="6"/>
      <c r="K106" s="6"/>
      <c r="L106" s="6"/>
      <c r="M106" s="6"/>
      <c r="N106" s="6"/>
    </row>
    <row r="107" spans="1:14" s="8" customFormat="1" x14ac:dyDescent="0.2">
      <c r="A107" s="6"/>
      <c r="B107" s="6"/>
      <c r="C107" s="6"/>
      <c r="D107" s="6"/>
      <c r="E107" s="254"/>
      <c r="F107" s="254"/>
      <c r="G107" s="32"/>
      <c r="H107" s="122"/>
      <c r="J107" s="6"/>
      <c r="K107" s="6"/>
      <c r="L107" s="6"/>
      <c r="M107" s="6"/>
      <c r="N107" s="6"/>
    </row>
    <row r="108" spans="1:14" s="8" customFormat="1" x14ac:dyDescent="0.2">
      <c r="A108" s="6"/>
      <c r="B108" s="6"/>
      <c r="C108" s="6"/>
      <c r="D108" s="6"/>
      <c r="E108" s="254"/>
      <c r="F108" s="254"/>
      <c r="G108" s="32"/>
      <c r="H108" s="122"/>
      <c r="J108" s="6"/>
      <c r="K108" s="6"/>
      <c r="L108" s="6"/>
      <c r="M108" s="6"/>
      <c r="N108" s="6"/>
    </row>
    <row r="109" spans="1:14" s="8" customFormat="1" x14ac:dyDescent="0.2">
      <c r="A109" s="6"/>
      <c r="B109" s="6"/>
      <c r="C109" s="6"/>
      <c r="D109" s="6"/>
      <c r="E109" s="254"/>
      <c r="F109" s="254"/>
      <c r="G109" s="32"/>
      <c r="H109" s="122"/>
      <c r="J109" s="6"/>
      <c r="K109" s="6"/>
      <c r="L109" s="6"/>
      <c r="M109" s="6"/>
      <c r="N109" s="6"/>
    </row>
    <row r="110" spans="1:14" s="8" customFormat="1" x14ac:dyDescent="0.2">
      <c r="A110" s="6"/>
      <c r="B110" s="6"/>
      <c r="C110" s="6"/>
      <c r="D110" s="6"/>
      <c r="E110" s="254"/>
      <c r="F110" s="254"/>
      <c r="G110" s="32"/>
      <c r="H110" s="122"/>
      <c r="J110" s="6"/>
      <c r="K110" s="6"/>
      <c r="L110" s="6"/>
      <c r="M110" s="6"/>
      <c r="N110" s="6"/>
    </row>
    <row r="111" spans="1:14" s="8" customFormat="1" x14ac:dyDescent="0.2">
      <c r="A111" s="6"/>
      <c r="B111" s="6"/>
      <c r="C111" s="6"/>
      <c r="D111" s="6"/>
      <c r="E111" s="254"/>
      <c r="F111" s="254"/>
      <c r="G111" s="32"/>
      <c r="H111" s="122"/>
      <c r="J111" s="6"/>
      <c r="K111" s="6"/>
      <c r="L111" s="6"/>
      <c r="M111" s="6"/>
      <c r="N111" s="6"/>
    </row>
    <row r="112" spans="1:14" s="8" customFormat="1" x14ac:dyDescent="0.2">
      <c r="A112" s="6"/>
      <c r="B112" s="6"/>
      <c r="C112" s="6"/>
      <c r="D112" s="6"/>
      <c r="E112" s="254"/>
      <c r="F112" s="254"/>
      <c r="G112" s="32"/>
      <c r="H112" s="122"/>
      <c r="J112" s="6"/>
      <c r="K112" s="6"/>
      <c r="L112" s="6"/>
      <c r="M112" s="6"/>
      <c r="N112" s="6"/>
    </row>
    <row r="113" spans="1:14" s="8" customFormat="1" x14ac:dyDescent="0.2">
      <c r="A113" s="6"/>
      <c r="B113" s="6"/>
      <c r="C113" s="6"/>
      <c r="D113" s="6"/>
      <c r="E113" s="254"/>
      <c r="F113" s="254"/>
      <c r="G113" s="32"/>
      <c r="H113" s="122"/>
      <c r="J113" s="6"/>
      <c r="K113" s="6"/>
      <c r="L113" s="6"/>
      <c r="M113" s="6"/>
      <c r="N113" s="6"/>
    </row>
    <row r="114" spans="1:14" s="8" customFormat="1" x14ac:dyDescent="0.2">
      <c r="A114" s="6"/>
      <c r="B114" s="6"/>
      <c r="C114" s="6"/>
      <c r="D114" s="6"/>
      <c r="E114" s="254"/>
      <c r="F114" s="254"/>
      <c r="G114" s="32"/>
      <c r="H114" s="122"/>
      <c r="J114" s="6"/>
      <c r="K114" s="6"/>
      <c r="L114" s="6"/>
      <c r="M114" s="6"/>
      <c r="N114" s="6"/>
    </row>
    <row r="115" spans="1:14" s="8" customFormat="1" x14ac:dyDescent="0.2">
      <c r="A115" s="6"/>
      <c r="B115" s="6"/>
      <c r="C115" s="6"/>
      <c r="D115" s="6"/>
      <c r="E115" s="254"/>
      <c r="F115" s="254"/>
      <c r="G115" s="32"/>
      <c r="H115" s="122"/>
      <c r="J115" s="6"/>
      <c r="K115" s="6"/>
      <c r="L115" s="6"/>
      <c r="M115" s="6"/>
      <c r="N115" s="6"/>
    </row>
    <row r="116" spans="1:14" s="8" customFormat="1" x14ac:dyDescent="0.2">
      <c r="A116" s="6"/>
      <c r="B116" s="6"/>
      <c r="C116" s="6"/>
      <c r="D116" s="6"/>
      <c r="E116" s="254"/>
      <c r="F116" s="254"/>
      <c r="G116" s="32"/>
      <c r="H116" s="122"/>
      <c r="J116" s="6"/>
      <c r="K116" s="6"/>
      <c r="L116" s="6"/>
      <c r="M116" s="6"/>
      <c r="N116" s="6"/>
    </row>
    <row r="117" spans="1:14" s="8" customFormat="1" x14ac:dyDescent="0.2">
      <c r="A117" s="6"/>
      <c r="B117" s="6"/>
      <c r="C117" s="6"/>
      <c r="D117" s="6"/>
      <c r="E117" s="254"/>
      <c r="F117" s="254"/>
      <c r="G117" s="32"/>
      <c r="H117" s="122"/>
      <c r="J117" s="6"/>
      <c r="K117" s="6"/>
      <c r="L117" s="6"/>
      <c r="M117" s="6"/>
      <c r="N117" s="6"/>
    </row>
    <row r="118" spans="1:14" s="8" customFormat="1" x14ac:dyDescent="0.2">
      <c r="A118" s="6"/>
      <c r="B118" s="6"/>
      <c r="C118" s="6"/>
      <c r="D118" s="6"/>
      <c r="E118" s="254"/>
      <c r="F118" s="254"/>
      <c r="G118" s="32"/>
      <c r="H118" s="122"/>
      <c r="J118" s="6"/>
      <c r="K118" s="6"/>
      <c r="L118" s="6"/>
      <c r="M118" s="6"/>
      <c r="N118" s="6"/>
    </row>
    <row r="119" spans="1:14" s="8" customFormat="1" x14ac:dyDescent="0.2">
      <c r="A119" s="6"/>
      <c r="B119" s="6"/>
      <c r="C119" s="6"/>
      <c r="D119" s="6"/>
      <c r="E119" s="254"/>
      <c r="F119" s="254"/>
      <c r="G119" s="32"/>
      <c r="H119" s="122"/>
      <c r="J119" s="6"/>
      <c r="K119" s="6"/>
      <c r="L119" s="6"/>
      <c r="M119" s="6"/>
      <c r="N119" s="6"/>
    </row>
    <row r="120" spans="1:14" s="8" customFormat="1" x14ac:dyDescent="0.2">
      <c r="A120" s="6"/>
      <c r="B120" s="6"/>
      <c r="C120" s="6"/>
      <c r="D120" s="6"/>
      <c r="E120" s="254"/>
      <c r="F120" s="254"/>
      <c r="G120" s="32"/>
      <c r="H120" s="122"/>
      <c r="J120" s="6"/>
      <c r="K120" s="6"/>
      <c r="L120" s="6"/>
      <c r="M120" s="6"/>
      <c r="N120" s="6"/>
    </row>
    <row r="121" spans="1:14" s="8" customFormat="1" x14ac:dyDescent="0.2">
      <c r="A121" s="6"/>
      <c r="B121" s="6"/>
      <c r="C121" s="6"/>
      <c r="D121" s="6"/>
      <c r="E121" s="254"/>
      <c r="F121" s="254"/>
      <c r="G121" s="32"/>
      <c r="H121" s="122"/>
      <c r="J121" s="6"/>
      <c r="K121" s="6"/>
      <c r="L121" s="6"/>
      <c r="M121" s="6"/>
      <c r="N121" s="6"/>
    </row>
    <row r="122" spans="1:14" s="8" customFormat="1" x14ac:dyDescent="0.2">
      <c r="A122" s="6"/>
      <c r="B122" s="6"/>
      <c r="C122" s="6"/>
      <c r="D122" s="6"/>
      <c r="E122" s="254"/>
      <c r="F122" s="254"/>
      <c r="G122" s="32"/>
      <c r="H122" s="122"/>
      <c r="J122" s="6"/>
      <c r="K122" s="6"/>
      <c r="L122" s="6"/>
      <c r="M122" s="6"/>
      <c r="N122" s="6"/>
    </row>
    <row r="123" spans="1:14" s="8" customFormat="1" x14ac:dyDescent="0.2">
      <c r="A123" s="6"/>
      <c r="B123" s="6"/>
      <c r="C123" s="6"/>
      <c r="D123" s="6"/>
      <c r="E123" s="254"/>
      <c r="F123" s="254"/>
      <c r="G123" s="32"/>
      <c r="H123" s="122"/>
      <c r="J123" s="6"/>
      <c r="K123" s="6"/>
      <c r="L123" s="6"/>
      <c r="M123" s="6"/>
      <c r="N123" s="6"/>
    </row>
    <row r="124" spans="1:14" s="8" customFormat="1" x14ac:dyDescent="0.2">
      <c r="A124" s="6"/>
      <c r="B124" s="6"/>
      <c r="C124" s="6"/>
      <c r="D124" s="6"/>
      <c r="E124" s="254"/>
      <c r="F124" s="254"/>
      <c r="G124" s="32"/>
      <c r="H124" s="122"/>
      <c r="J124" s="6"/>
      <c r="K124" s="6"/>
      <c r="L124" s="6"/>
      <c r="M124" s="6"/>
      <c r="N124" s="6"/>
    </row>
    <row r="125" spans="1:14" s="8" customFormat="1" x14ac:dyDescent="0.2">
      <c r="A125" s="6"/>
      <c r="B125" s="6"/>
      <c r="C125" s="6"/>
      <c r="D125" s="6"/>
      <c r="E125" s="254"/>
      <c r="F125" s="254"/>
      <c r="G125" s="32"/>
      <c r="H125" s="122"/>
      <c r="J125" s="6"/>
      <c r="K125" s="6"/>
      <c r="L125" s="6"/>
      <c r="M125" s="6"/>
      <c r="N125" s="6"/>
    </row>
    <row r="126" spans="1:14" s="8" customFormat="1" x14ac:dyDescent="0.2">
      <c r="A126" s="6"/>
      <c r="B126" s="6"/>
      <c r="C126" s="6"/>
      <c r="D126" s="6"/>
      <c r="E126" s="254"/>
      <c r="F126" s="254"/>
      <c r="G126" s="32"/>
      <c r="H126" s="122"/>
      <c r="J126" s="6"/>
      <c r="K126" s="6"/>
      <c r="L126" s="6"/>
      <c r="M126" s="6"/>
      <c r="N126" s="6"/>
    </row>
    <row r="127" spans="1:14" s="8" customFormat="1" x14ac:dyDescent="0.2">
      <c r="A127" s="6"/>
      <c r="B127" s="6"/>
      <c r="C127" s="6"/>
      <c r="D127" s="6"/>
      <c r="E127" s="254"/>
      <c r="F127" s="254"/>
      <c r="G127" s="32"/>
      <c r="H127" s="122"/>
      <c r="J127" s="6"/>
      <c r="K127" s="6"/>
      <c r="L127" s="6"/>
      <c r="M127" s="6"/>
      <c r="N127" s="6"/>
    </row>
    <row r="128" spans="1:14" s="8" customFormat="1" x14ac:dyDescent="0.2">
      <c r="A128" s="6"/>
      <c r="B128" s="6"/>
      <c r="C128" s="6"/>
      <c r="D128" s="6"/>
      <c r="E128" s="254"/>
      <c r="F128" s="254"/>
      <c r="G128" s="32"/>
      <c r="H128" s="122"/>
      <c r="J128" s="6"/>
      <c r="K128" s="6"/>
      <c r="L128" s="6"/>
      <c r="M128" s="6"/>
      <c r="N128" s="6"/>
    </row>
    <row r="129" spans="1:14" s="8" customFormat="1" x14ac:dyDescent="0.2">
      <c r="A129" s="6"/>
      <c r="B129" s="6"/>
      <c r="C129" s="6"/>
      <c r="D129" s="6"/>
      <c r="E129" s="254"/>
      <c r="F129" s="254"/>
      <c r="G129" s="32"/>
      <c r="H129" s="122"/>
      <c r="J129" s="6"/>
      <c r="K129" s="6"/>
      <c r="L129" s="6"/>
      <c r="M129" s="6"/>
      <c r="N129" s="6"/>
    </row>
    <row r="130" spans="1:14" s="8" customFormat="1" x14ac:dyDescent="0.2">
      <c r="A130" s="6"/>
      <c r="B130" s="6"/>
      <c r="C130" s="6"/>
      <c r="D130" s="6"/>
      <c r="E130" s="254"/>
      <c r="F130" s="254"/>
      <c r="G130" s="32"/>
      <c r="H130" s="122"/>
      <c r="J130" s="6"/>
      <c r="K130" s="6"/>
      <c r="L130" s="6"/>
      <c r="M130" s="6"/>
      <c r="N130" s="6"/>
    </row>
    <row r="131" spans="1:14" s="8" customFormat="1" x14ac:dyDescent="0.2">
      <c r="A131" s="6"/>
      <c r="B131" s="6"/>
      <c r="C131" s="6"/>
      <c r="D131" s="6"/>
      <c r="E131" s="254"/>
      <c r="F131" s="254"/>
      <c r="G131" s="32"/>
      <c r="H131" s="122"/>
      <c r="J131" s="6"/>
      <c r="K131" s="6"/>
      <c r="L131" s="6"/>
      <c r="M131" s="6"/>
      <c r="N131" s="6"/>
    </row>
    <row r="132" spans="1:14" s="8" customFormat="1" x14ac:dyDescent="0.2">
      <c r="A132" s="6"/>
      <c r="B132" s="6"/>
      <c r="C132" s="6"/>
      <c r="D132" s="6"/>
      <c r="E132" s="254"/>
      <c r="F132" s="254"/>
      <c r="G132" s="32"/>
      <c r="H132" s="122"/>
      <c r="J132" s="6"/>
      <c r="K132" s="6"/>
      <c r="L132" s="6"/>
      <c r="M132" s="6"/>
      <c r="N132" s="6"/>
    </row>
    <row r="133" spans="1:14" s="8" customFormat="1" x14ac:dyDescent="0.2">
      <c r="A133" s="6"/>
      <c r="B133" s="6"/>
      <c r="C133" s="6"/>
      <c r="D133" s="6"/>
      <c r="E133" s="254"/>
      <c r="F133" s="254"/>
      <c r="G133" s="32"/>
      <c r="H133" s="122"/>
      <c r="J133" s="6"/>
      <c r="K133" s="6"/>
      <c r="L133" s="6"/>
      <c r="M133" s="6"/>
      <c r="N133" s="6"/>
    </row>
    <row r="134" spans="1:14" s="8" customFormat="1" x14ac:dyDescent="0.2">
      <c r="A134" s="6"/>
      <c r="B134" s="6"/>
      <c r="C134" s="6"/>
      <c r="D134" s="6"/>
      <c r="E134" s="254"/>
      <c r="F134" s="254"/>
      <c r="G134" s="32"/>
      <c r="H134" s="122"/>
      <c r="J134" s="6"/>
      <c r="K134" s="6"/>
      <c r="L134" s="6"/>
      <c r="M134" s="6"/>
      <c r="N134" s="6"/>
    </row>
    <row r="135" spans="1:14" s="8" customFormat="1" x14ac:dyDescent="0.2">
      <c r="A135" s="6"/>
      <c r="B135" s="6"/>
      <c r="C135" s="6"/>
      <c r="D135" s="6"/>
      <c r="E135" s="254"/>
      <c r="F135" s="254"/>
      <c r="G135" s="32"/>
      <c r="H135" s="122"/>
      <c r="J135" s="6"/>
      <c r="K135" s="6"/>
      <c r="L135" s="6"/>
      <c r="M135" s="6"/>
      <c r="N135" s="6"/>
    </row>
    <row r="136" spans="1:14" s="8" customFormat="1" x14ac:dyDescent="0.2">
      <c r="A136" s="6"/>
      <c r="B136" s="6"/>
      <c r="C136" s="6"/>
      <c r="D136" s="6"/>
      <c r="E136" s="254"/>
      <c r="F136" s="254"/>
      <c r="G136" s="32"/>
      <c r="H136" s="122"/>
      <c r="J136" s="6"/>
      <c r="K136" s="6"/>
      <c r="L136" s="6"/>
      <c r="M136" s="6"/>
      <c r="N136" s="6"/>
    </row>
    <row r="137" spans="1:14" s="8" customFormat="1" x14ac:dyDescent="0.2">
      <c r="A137" s="6"/>
      <c r="B137" s="6"/>
      <c r="C137" s="6"/>
      <c r="D137" s="6"/>
      <c r="E137" s="254"/>
      <c r="F137" s="254"/>
      <c r="G137" s="32"/>
      <c r="H137" s="122"/>
      <c r="J137" s="6"/>
      <c r="K137" s="6"/>
      <c r="L137" s="6"/>
      <c r="M137" s="6"/>
      <c r="N137" s="6"/>
    </row>
    <row r="138" spans="1:14" s="8" customFormat="1" x14ac:dyDescent="0.2">
      <c r="A138" s="6"/>
      <c r="B138" s="6"/>
      <c r="C138" s="6"/>
      <c r="D138" s="6"/>
      <c r="E138" s="254"/>
      <c r="F138" s="254"/>
      <c r="G138" s="32"/>
      <c r="H138" s="122"/>
      <c r="J138" s="6"/>
      <c r="K138" s="6"/>
      <c r="L138" s="6"/>
      <c r="M138" s="6"/>
      <c r="N138" s="6"/>
    </row>
    <row r="139" spans="1:14" s="8" customFormat="1" x14ac:dyDescent="0.2">
      <c r="A139" s="6"/>
      <c r="B139" s="6"/>
      <c r="C139" s="6"/>
      <c r="D139" s="6"/>
      <c r="E139" s="254"/>
      <c r="F139" s="254"/>
      <c r="G139" s="32"/>
      <c r="H139" s="122"/>
      <c r="J139" s="6"/>
      <c r="K139" s="6"/>
      <c r="L139" s="6"/>
      <c r="M139" s="6"/>
      <c r="N139" s="6"/>
    </row>
    <row r="140" spans="1:14" s="8" customFormat="1" x14ac:dyDescent="0.2">
      <c r="A140" s="6"/>
      <c r="B140" s="6"/>
      <c r="C140" s="6"/>
      <c r="D140" s="6"/>
      <c r="E140" s="254"/>
      <c r="F140" s="254"/>
      <c r="G140" s="32"/>
      <c r="H140" s="122"/>
      <c r="J140" s="6"/>
      <c r="K140" s="6"/>
      <c r="L140" s="6"/>
      <c r="M140" s="6"/>
      <c r="N140" s="6"/>
    </row>
    <row r="141" spans="1:14" s="8" customFormat="1" x14ac:dyDescent="0.2">
      <c r="A141" s="6"/>
      <c r="B141" s="6"/>
      <c r="C141" s="6"/>
      <c r="D141" s="6"/>
      <c r="E141" s="254"/>
      <c r="F141" s="254"/>
      <c r="G141" s="32"/>
      <c r="H141" s="122"/>
      <c r="J141" s="6"/>
      <c r="K141" s="6"/>
      <c r="L141" s="6"/>
      <c r="M141" s="6"/>
      <c r="N141" s="6"/>
    </row>
    <row r="142" spans="1:14" s="8" customFormat="1" x14ac:dyDescent="0.2">
      <c r="A142" s="6"/>
      <c r="B142" s="6"/>
      <c r="C142" s="6"/>
      <c r="D142" s="6"/>
      <c r="E142" s="254"/>
      <c r="F142" s="254"/>
      <c r="G142" s="32"/>
      <c r="H142" s="122"/>
      <c r="J142" s="6"/>
      <c r="K142" s="6"/>
      <c r="L142" s="6"/>
      <c r="M142" s="6"/>
      <c r="N142" s="6"/>
    </row>
    <row r="143" spans="1:14" s="8" customFormat="1" x14ac:dyDescent="0.2">
      <c r="A143" s="6"/>
      <c r="B143" s="6"/>
      <c r="C143" s="6"/>
      <c r="D143" s="6"/>
      <c r="E143" s="254"/>
      <c r="F143" s="254"/>
      <c r="G143" s="32"/>
      <c r="H143" s="122"/>
      <c r="J143" s="6"/>
      <c r="K143" s="6"/>
      <c r="L143" s="6"/>
      <c r="M143" s="6"/>
      <c r="N143" s="6"/>
    </row>
    <row r="144" spans="1:14" s="8" customFormat="1" x14ac:dyDescent="0.2">
      <c r="A144" s="6"/>
      <c r="B144" s="6"/>
      <c r="C144" s="6"/>
      <c r="D144" s="6"/>
      <c r="E144" s="254"/>
      <c r="F144" s="254"/>
      <c r="G144" s="32"/>
      <c r="H144" s="122"/>
      <c r="J144" s="6"/>
      <c r="K144" s="6"/>
      <c r="L144" s="6"/>
      <c r="M144" s="6"/>
      <c r="N144" s="6"/>
    </row>
    <row r="145" spans="1:14" s="8" customFormat="1" x14ac:dyDescent="0.2">
      <c r="A145" s="6"/>
      <c r="B145" s="6"/>
      <c r="C145" s="6"/>
      <c r="D145" s="6"/>
      <c r="E145" s="254"/>
      <c r="F145" s="254"/>
      <c r="G145" s="32"/>
      <c r="H145" s="122"/>
      <c r="J145" s="6"/>
      <c r="K145" s="6"/>
      <c r="L145" s="6"/>
      <c r="M145" s="6"/>
      <c r="N145" s="6"/>
    </row>
    <row r="146" spans="1:14" s="8" customFormat="1" x14ac:dyDescent="0.2">
      <c r="A146" s="6"/>
      <c r="B146" s="6"/>
      <c r="C146" s="6"/>
      <c r="D146" s="6"/>
      <c r="E146" s="254"/>
      <c r="F146" s="254"/>
      <c r="G146" s="32"/>
      <c r="H146" s="122"/>
      <c r="J146" s="6"/>
      <c r="K146" s="6"/>
      <c r="L146" s="6"/>
      <c r="M146" s="6"/>
      <c r="N146" s="6"/>
    </row>
    <row r="147" spans="1:14" s="8" customFormat="1" x14ac:dyDescent="0.2">
      <c r="A147" s="6"/>
      <c r="B147" s="6"/>
      <c r="C147" s="6"/>
      <c r="D147" s="6"/>
      <c r="E147" s="254"/>
      <c r="F147" s="254"/>
      <c r="G147" s="32"/>
      <c r="H147" s="122"/>
      <c r="J147" s="6"/>
      <c r="K147" s="6"/>
      <c r="L147" s="6"/>
      <c r="M147" s="6"/>
      <c r="N147" s="6"/>
    </row>
    <row r="148" spans="1:14" s="8" customFormat="1" x14ac:dyDescent="0.2">
      <c r="A148" s="6"/>
      <c r="B148" s="6"/>
      <c r="C148" s="6"/>
      <c r="D148" s="6"/>
      <c r="E148" s="254"/>
      <c r="F148" s="254"/>
      <c r="G148" s="32"/>
      <c r="H148" s="122"/>
      <c r="J148" s="6"/>
      <c r="K148" s="6"/>
      <c r="L148" s="6"/>
      <c r="M148" s="6"/>
      <c r="N148" s="6"/>
    </row>
    <row r="149" spans="1:14" s="8" customFormat="1" x14ac:dyDescent="0.2">
      <c r="A149" s="6"/>
      <c r="B149" s="6"/>
      <c r="C149" s="6"/>
      <c r="D149" s="6"/>
      <c r="E149" s="254"/>
      <c r="F149" s="254"/>
      <c r="G149" s="32"/>
      <c r="H149" s="122"/>
      <c r="J149" s="6"/>
      <c r="K149" s="6"/>
      <c r="L149" s="6"/>
      <c r="M149" s="6"/>
      <c r="N149" s="6"/>
    </row>
    <row r="150" spans="1:14" s="8" customFormat="1" x14ac:dyDescent="0.2">
      <c r="A150" s="6"/>
      <c r="B150" s="6"/>
      <c r="C150" s="6"/>
      <c r="D150" s="6"/>
      <c r="E150" s="254"/>
      <c r="F150" s="254"/>
      <c r="G150" s="32"/>
      <c r="H150" s="122"/>
      <c r="J150" s="6"/>
      <c r="K150" s="6"/>
      <c r="L150" s="6"/>
      <c r="M150" s="6"/>
      <c r="N150" s="6"/>
    </row>
    <row r="151" spans="1:14" s="8" customFormat="1" x14ac:dyDescent="0.2">
      <c r="A151" s="6"/>
      <c r="B151" s="6"/>
      <c r="C151" s="6"/>
      <c r="D151" s="6"/>
      <c r="E151" s="254"/>
      <c r="F151" s="254"/>
      <c r="G151" s="32"/>
      <c r="H151" s="122"/>
      <c r="J151" s="6"/>
      <c r="K151" s="6"/>
      <c r="L151" s="6"/>
      <c r="M151" s="6"/>
      <c r="N151" s="6"/>
    </row>
    <row r="152" spans="1:14" s="8" customFormat="1" x14ac:dyDescent="0.2">
      <c r="A152" s="6"/>
      <c r="B152" s="6"/>
      <c r="C152" s="6"/>
      <c r="D152" s="6"/>
      <c r="E152" s="254"/>
      <c r="F152" s="254"/>
      <c r="G152" s="32"/>
      <c r="H152" s="122"/>
      <c r="J152" s="6"/>
      <c r="K152" s="6"/>
      <c r="L152" s="6"/>
      <c r="M152" s="6"/>
      <c r="N152" s="6"/>
    </row>
    <row r="153" spans="1:14" s="8" customFormat="1" x14ac:dyDescent="0.2">
      <c r="A153" s="6"/>
      <c r="B153" s="6"/>
      <c r="C153" s="6"/>
      <c r="D153" s="6"/>
      <c r="E153" s="254"/>
      <c r="F153" s="254"/>
      <c r="G153" s="32"/>
      <c r="H153" s="122"/>
      <c r="J153" s="6"/>
      <c r="K153" s="6"/>
      <c r="L153" s="6"/>
      <c r="M153" s="6"/>
      <c r="N153" s="6"/>
    </row>
    <row r="154" spans="1:14" s="8" customFormat="1" x14ac:dyDescent="0.2">
      <c r="A154" s="6"/>
      <c r="B154" s="6"/>
      <c r="C154" s="6"/>
      <c r="D154" s="6"/>
      <c r="E154" s="254"/>
      <c r="F154" s="254"/>
      <c r="G154" s="32"/>
      <c r="H154" s="122"/>
      <c r="J154" s="6"/>
      <c r="K154" s="6"/>
      <c r="L154" s="6"/>
      <c r="M154" s="6"/>
      <c r="N154" s="6"/>
    </row>
    <row r="155" spans="1:14" s="8" customFormat="1" x14ac:dyDescent="0.2">
      <c r="A155" s="6"/>
      <c r="B155" s="6"/>
      <c r="C155" s="6"/>
      <c r="D155" s="6"/>
      <c r="E155" s="254"/>
      <c r="F155" s="254"/>
      <c r="G155" s="32"/>
      <c r="H155" s="122"/>
      <c r="J155" s="6"/>
      <c r="K155" s="6"/>
      <c r="L155" s="6"/>
      <c r="M155" s="6"/>
      <c r="N155" s="6"/>
    </row>
    <row r="156" spans="1:14" s="8" customFormat="1" x14ac:dyDescent="0.2">
      <c r="A156" s="6"/>
      <c r="B156" s="6"/>
      <c r="C156" s="6"/>
      <c r="D156" s="6"/>
      <c r="E156" s="254"/>
      <c r="F156" s="254"/>
      <c r="G156" s="32"/>
      <c r="H156" s="122"/>
      <c r="J156" s="6"/>
      <c r="K156" s="6"/>
      <c r="L156" s="6"/>
      <c r="M156" s="6"/>
      <c r="N156" s="6"/>
    </row>
    <row r="157" spans="1:14" s="8" customFormat="1" x14ac:dyDescent="0.2">
      <c r="A157" s="6"/>
      <c r="B157" s="6"/>
      <c r="C157" s="6"/>
      <c r="D157" s="6"/>
      <c r="E157" s="254"/>
      <c r="F157" s="254"/>
      <c r="G157" s="32"/>
      <c r="H157" s="122"/>
      <c r="J157" s="6"/>
      <c r="K157" s="6"/>
      <c r="L157" s="6"/>
      <c r="M157" s="6"/>
      <c r="N157" s="6"/>
    </row>
    <row r="158" spans="1:14" s="8" customFormat="1" x14ac:dyDescent="0.2">
      <c r="A158" s="6"/>
      <c r="B158" s="6"/>
      <c r="C158" s="6"/>
      <c r="D158" s="6"/>
      <c r="E158" s="254"/>
      <c r="F158" s="254"/>
      <c r="G158" s="32"/>
      <c r="H158" s="122"/>
      <c r="J158" s="6"/>
      <c r="K158" s="6"/>
      <c r="L158" s="6"/>
      <c r="M158" s="6"/>
      <c r="N158" s="6"/>
    </row>
    <row r="159" spans="1:14" s="8" customFormat="1" x14ac:dyDescent="0.2">
      <c r="A159" s="6"/>
      <c r="B159" s="6"/>
      <c r="C159" s="6"/>
      <c r="D159" s="6"/>
      <c r="E159" s="254"/>
      <c r="F159" s="254"/>
      <c r="G159" s="32"/>
      <c r="H159" s="122"/>
      <c r="J159" s="6"/>
      <c r="K159" s="6"/>
      <c r="L159" s="6"/>
      <c r="M159" s="6"/>
      <c r="N159" s="6"/>
    </row>
    <row r="160" spans="1:14" s="8" customFormat="1" x14ac:dyDescent="0.2">
      <c r="A160" s="6"/>
      <c r="B160" s="6"/>
      <c r="C160" s="6"/>
      <c r="D160" s="6"/>
      <c r="E160" s="254"/>
      <c r="F160" s="254"/>
      <c r="G160" s="32"/>
      <c r="H160" s="122"/>
      <c r="J160" s="6"/>
      <c r="K160" s="6"/>
      <c r="L160" s="6"/>
      <c r="M160" s="6"/>
      <c r="N160" s="6"/>
    </row>
    <row r="161" spans="1:14" s="8" customFormat="1" x14ac:dyDescent="0.2">
      <c r="A161" s="6"/>
      <c r="B161" s="6"/>
      <c r="C161" s="6"/>
      <c r="D161" s="6"/>
      <c r="E161" s="254"/>
      <c r="F161" s="254"/>
      <c r="G161" s="32"/>
      <c r="H161" s="122"/>
      <c r="J161" s="6"/>
      <c r="K161" s="6"/>
      <c r="L161" s="6"/>
      <c r="M161" s="6"/>
      <c r="N161" s="6"/>
    </row>
    <row r="162" spans="1:14" s="8" customFormat="1" x14ac:dyDescent="0.2">
      <c r="A162" s="6"/>
      <c r="B162" s="6"/>
      <c r="C162" s="6"/>
      <c r="D162" s="6"/>
      <c r="E162" s="254"/>
      <c r="F162" s="254"/>
      <c r="G162" s="32"/>
      <c r="H162" s="122"/>
      <c r="J162" s="6"/>
      <c r="K162" s="6"/>
      <c r="L162" s="6"/>
      <c r="M162" s="6"/>
      <c r="N162" s="6"/>
    </row>
    <row r="163" spans="1:14" s="8" customFormat="1" x14ac:dyDescent="0.2">
      <c r="A163" s="6"/>
      <c r="B163" s="6"/>
      <c r="C163" s="6"/>
      <c r="D163" s="6"/>
      <c r="E163" s="254"/>
      <c r="F163" s="254"/>
      <c r="G163" s="32"/>
      <c r="H163" s="122"/>
      <c r="J163" s="6"/>
      <c r="K163" s="6"/>
      <c r="L163" s="6"/>
      <c r="M163" s="6"/>
      <c r="N163" s="6"/>
    </row>
    <row r="164" spans="1:14" s="8" customFormat="1" x14ac:dyDescent="0.2">
      <c r="A164" s="6"/>
      <c r="B164" s="6"/>
      <c r="C164" s="6"/>
      <c r="D164" s="6"/>
      <c r="E164" s="254"/>
      <c r="F164" s="254"/>
      <c r="G164" s="32"/>
      <c r="H164" s="122"/>
      <c r="J164" s="6"/>
      <c r="K164" s="6"/>
      <c r="L164" s="6"/>
      <c r="M164" s="6"/>
      <c r="N164" s="6"/>
    </row>
    <row r="165" spans="1:14" s="8" customFormat="1" x14ac:dyDescent="0.2">
      <c r="A165" s="6"/>
      <c r="B165" s="6"/>
      <c r="C165" s="6"/>
      <c r="D165" s="6"/>
      <c r="E165" s="254"/>
      <c r="F165" s="254"/>
      <c r="G165" s="32"/>
      <c r="H165" s="122"/>
      <c r="J165" s="6"/>
      <c r="K165" s="6"/>
      <c r="L165" s="6"/>
      <c r="M165" s="6"/>
      <c r="N165" s="6"/>
    </row>
    <row r="166" spans="1:14" s="8" customFormat="1" x14ac:dyDescent="0.2">
      <c r="A166" s="6"/>
      <c r="B166" s="6"/>
      <c r="C166" s="6"/>
      <c r="D166" s="6"/>
      <c r="E166" s="254"/>
      <c r="F166" s="254"/>
      <c r="G166" s="32"/>
      <c r="H166" s="122"/>
      <c r="J166" s="6"/>
      <c r="K166" s="6"/>
      <c r="L166" s="6"/>
      <c r="M166" s="6"/>
      <c r="N166" s="6"/>
    </row>
    <row r="167" spans="1:14" s="8" customFormat="1" x14ac:dyDescent="0.2">
      <c r="A167" s="6"/>
      <c r="B167" s="6"/>
      <c r="C167" s="6"/>
      <c r="D167" s="6"/>
      <c r="E167" s="254"/>
      <c r="F167" s="254"/>
      <c r="G167" s="32"/>
      <c r="H167" s="122"/>
      <c r="J167" s="6"/>
      <c r="K167" s="6"/>
      <c r="L167" s="6"/>
      <c r="M167" s="6"/>
      <c r="N167" s="6"/>
    </row>
    <row r="168" spans="1:14" s="8" customFormat="1" x14ac:dyDescent="0.2">
      <c r="A168" s="6"/>
      <c r="B168" s="6"/>
      <c r="C168" s="6"/>
      <c r="D168" s="6"/>
      <c r="E168" s="254"/>
      <c r="F168" s="254"/>
      <c r="G168" s="32"/>
      <c r="H168" s="122"/>
      <c r="J168" s="6"/>
      <c r="K168" s="6"/>
      <c r="L168" s="6"/>
      <c r="M168" s="6"/>
      <c r="N168" s="6"/>
    </row>
    <row r="169" spans="1:14" s="8" customFormat="1" x14ac:dyDescent="0.2">
      <c r="A169" s="6"/>
      <c r="B169" s="6"/>
      <c r="C169" s="6"/>
      <c r="D169" s="6"/>
      <c r="E169" s="254"/>
      <c r="F169" s="254"/>
      <c r="G169" s="32"/>
      <c r="H169" s="122"/>
      <c r="J169" s="6"/>
      <c r="K169" s="6"/>
      <c r="L169" s="6"/>
      <c r="M169" s="6"/>
      <c r="N169" s="6"/>
    </row>
    <row r="170" spans="1:14" s="8" customFormat="1" x14ac:dyDescent="0.2">
      <c r="A170" s="6"/>
      <c r="B170" s="6"/>
      <c r="C170" s="6"/>
      <c r="D170" s="6"/>
      <c r="E170" s="254"/>
      <c r="F170" s="254"/>
      <c r="G170" s="32"/>
      <c r="H170" s="122"/>
      <c r="J170" s="6"/>
      <c r="K170" s="6"/>
      <c r="L170" s="6"/>
      <c r="M170" s="6"/>
      <c r="N170" s="6"/>
    </row>
    <row r="171" spans="1:14" s="8" customFormat="1" x14ac:dyDescent="0.2">
      <c r="A171" s="6"/>
      <c r="B171" s="6"/>
      <c r="C171" s="6"/>
      <c r="D171" s="6"/>
      <c r="E171" s="254"/>
      <c r="F171" s="254"/>
      <c r="G171" s="32"/>
      <c r="H171" s="122"/>
      <c r="J171" s="6"/>
      <c r="K171" s="6"/>
      <c r="L171" s="6"/>
      <c r="M171" s="6"/>
      <c r="N171" s="6"/>
    </row>
    <row r="172" spans="1:14" s="8" customFormat="1" x14ac:dyDescent="0.2">
      <c r="A172" s="6"/>
      <c r="B172" s="6"/>
      <c r="C172" s="6"/>
      <c r="D172" s="6"/>
      <c r="E172" s="254"/>
      <c r="F172" s="254"/>
      <c r="G172" s="32"/>
      <c r="H172" s="122"/>
      <c r="J172" s="6"/>
      <c r="K172" s="6"/>
      <c r="L172" s="6"/>
      <c r="M172" s="6"/>
      <c r="N172" s="6"/>
    </row>
    <row r="173" spans="1:14" s="8" customFormat="1" x14ac:dyDescent="0.2">
      <c r="A173" s="6"/>
      <c r="B173" s="6"/>
      <c r="C173" s="6"/>
      <c r="D173" s="6"/>
      <c r="E173" s="254"/>
      <c r="F173" s="254"/>
      <c r="G173" s="32"/>
      <c r="H173" s="122"/>
      <c r="J173" s="6"/>
      <c r="K173" s="6"/>
      <c r="L173" s="6"/>
      <c r="M173" s="6"/>
      <c r="N173" s="6"/>
    </row>
    <row r="174" spans="1:14" s="8" customFormat="1" x14ac:dyDescent="0.2">
      <c r="A174" s="6"/>
      <c r="B174" s="6"/>
      <c r="C174" s="6"/>
      <c r="D174" s="6"/>
      <c r="E174" s="254"/>
      <c r="F174" s="254"/>
      <c r="G174" s="32"/>
      <c r="H174" s="122"/>
      <c r="J174" s="6"/>
      <c r="K174" s="6"/>
      <c r="L174" s="6"/>
      <c r="M174" s="6"/>
      <c r="N174" s="6"/>
    </row>
    <row r="175" spans="1:14" s="8" customFormat="1" x14ac:dyDescent="0.2">
      <c r="A175" s="6"/>
      <c r="B175" s="6"/>
      <c r="C175" s="6"/>
      <c r="D175" s="6"/>
      <c r="E175" s="254"/>
      <c r="F175" s="254"/>
      <c r="G175" s="32"/>
      <c r="H175" s="122"/>
      <c r="J175" s="6"/>
      <c r="K175" s="6"/>
      <c r="L175" s="6"/>
      <c r="M175" s="6"/>
      <c r="N175" s="6"/>
    </row>
    <row r="176" spans="1:14" s="8" customFormat="1" x14ac:dyDescent="0.2">
      <c r="A176" s="6"/>
      <c r="B176" s="6"/>
      <c r="C176" s="6"/>
      <c r="D176" s="6"/>
      <c r="E176" s="254"/>
      <c r="F176" s="254"/>
      <c r="G176" s="32"/>
      <c r="H176" s="122"/>
      <c r="J176" s="6"/>
      <c r="K176" s="6"/>
      <c r="L176" s="6"/>
      <c r="M176" s="6"/>
      <c r="N176" s="6"/>
    </row>
    <row r="177" spans="1:14" s="8" customFormat="1" x14ac:dyDescent="0.2">
      <c r="A177" s="6"/>
      <c r="B177" s="6"/>
      <c r="C177" s="6"/>
      <c r="D177" s="6"/>
      <c r="E177" s="254"/>
      <c r="F177" s="254"/>
      <c r="G177" s="32"/>
      <c r="H177" s="122"/>
      <c r="J177" s="6"/>
      <c r="K177" s="6"/>
      <c r="L177" s="6"/>
      <c r="M177" s="6"/>
      <c r="N177" s="6"/>
    </row>
    <row r="178" spans="1:14" s="8" customFormat="1" x14ac:dyDescent="0.2">
      <c r="A178" s="6"/>
      <c r="B178" s="6"/>
      <c r="C178" s="6"/>
      <c r="D178" s="6"/>
      <c r="E178" s="254"/>
      <c r="F178" s="254"/>
      <c r="G178" s="32"/>
      <c r="H178" s="122"/>
      <c r="J178" s="6"/>
      <c r="K178" s="6"/>
      <c r="L178" s="6"/>
      <c r="M178" s="6"/>
      <c r="N178" s="6"/>
    </row>
    <row r="179" spans="1:14" s="8" customFormat="1" x14ac:dyDescent="0.2">
      <c r="A179" s="6"/>
      <c r="B179" s="6"/>
      <c r="C179" s="6"/>
      <c r="D179" s="6"/>
      <c r="E179" s="254"/>
      <c r="F179" s="254"/>
      <c r="G179" s="32"/>
      <c r="H179" s="122"/>
      <c r="J179" s="6"/>
      <c r="K179" s="6"/>
      <c r="L179" s="6"/>
      <c r="M179" s="6"/>
      <c r="N179" s="6"/>
    </row>
    <row r="180" spans="1:14" s="8" customFormat="1" x14ac:dyDescent="0.2">
      <c r="A180" s="6"/>
      <c r="B180" s="6"/>
      <c r="C180" s="6"/>
      <c r="D180" s="6"/>
      <c r="E180" s="254"/>
      <c r="F180" s="254"/>
      <c r="G180" s="32"/>
      <c r="H180" s="122"/>
      <c r="J180" s="6"/>
      <c r="K180" s="6"/>
      <c r="L180" s="6"/>
      <c r="M180" s="6"/>
      <c r="N180" s="6"/>
    </row>
    <row r="181" spans="1:14" s="8" customFormat="1" x14ac:dyDescent="0.2">
      <c r="A181" s="6"/>
      <c r="B181" s="6"/>
      <c r="C181" s="6"/>
      <c r="D181" s="6"/>
      <c r="E181" s="254"/>
      <c r="F181" s="254"/>
      <c r="G181" s="32"/>
      <c r="H181" s="122"/>
      <c r="J181" s="6"/>
      <c r="K181" s="6"/>
      <c r="L181" s="6"/>
      <c r="M181" s="6"/>
      <c r="N181" s="6"/>
    </row>
    <row r="182" spans="1:14" s="8" customFormat="1" x14ac:dyDescent="0.2">
      <c r="A182" s="6"/>
      <c r="B182" s="6"/>
      <c r="C182" s="6"/>
      <c r="D182" s="6"/>
      <c r="E182" s="254"/>
      <c r="F182" s="254"/>
      <c r="G182" s="32"/>
      <c r="H182" s="122"/>
      <c r="J182" s="6"/>
      <c r="K182" s="6"/>
      <c r="L182" s="6"/>
      <c r="M182" s="6"/>
      <c r="N182" s="6"/>
    </row>
    <row r="183" spans="1:14" s="8" customFormat="1" x14ac:dyDescent="0.2">
      <c r="A183" s="6"/>
      <c r="B183" s="6"/>
      <c r="C183" s="6"/>
      <c r="D183" s="6"/>
      <c r="E183" s="254"/>
      <c r="F183" s="254"/>
      <c r="G183" s="32"/>
      <c r="H183" s="122"/>
      <c r="J183" s="6"/>
      <c r="K183" s="6"/>
      <c r="L183" s="6"/>
      <c r="M183" s="6"/>
      <c r="N183" s="6"/>
    </row>
    <row r="184" spans="1:14" s="8" customFormat="1" x14ac:dyDescent="0.2">
      <c r="A184" s="6"/>
      <c r="B184" s="6"/>
      <c r="C184" s="6"/>
      <c r="D184" s="6"/>
      <c r="E184" s="254"/>
      <c r="F184" s="254"/>
      <c r="G184" s="32"/>
      <c r="H184" s="122"/>
      <c r="J184" s="6"/>
      <c r="K184" s="6"/>
      <c r="L184" s="6"/>
      <c r="M184" s="6"/>
      <c r="N184" s="6"/>
    </row>
    <row r="185" spans="1:14" s="8" customFormat="1" x14ac:dyDescent="0.2">
      <c r="A185" s="6"/>
      <c r="B185" s="6"/>
      <c r="C185" s="6"/>
      <c r="D185" s="6"/>
      <c r="E185" s="254"/>
      <c r="F185" s="254"/>
      <c r="G185" s="32"/>
      <c r="H185" s="122"/>
      <c r="J185" s="6"/>
      <c r="K185" s="6"/>
      <c r="L185" s="6"/>
      <c r="M185" s="6"/>
      <c r="N185" s="6"/>
    </row>
    <row r="186" spans="1:14" s="8" customFormat="1" x14ac:dyDescent="0.2">
      <c r="A186" s="6"/>
      <c r="B186" s="6"/>
      <c r="C186" s="6"/>
      <c r="D186" s="6"/>
      <c r="E186" s="254"/>
      <c r="F186" s="254"/>
      <c r="G186" s="32"/>
      <c r="H186" s="122"/>
      <c r="J186" s="6"/>
      <c r="K186" s="6"/>
      <c r="L186" s="6"/>
      <c r="M186" s="6"/>
      <c r="N186" s="6"/>
    </row>
    <row r="187" spans="1:14" s="8" customFormat="1" x14ac:dyDescent="0.2">
      <c r="A187" s="6"/>
      <c r="B187" s="6"/>
      <c r="C187" s="6"/>
      <c r="D187" s="6"/>
      <c r="E187" s="254"/>
      <c r="F187" s="254"/>
      <c r="G187" s="32"/>
      <c r="H187" s="122"/>
      <c r="J187" s="6"/>
      <c r="K187" s="6"/>
      <c r="L187" s="6"/>
      <c r="M187" s="6"/>
      <c r="N187" s="6"/>
    </row>
    <row r="188" spans="1:14" s="8" customFormat="1" x14ac:dyDescent="0.2">
      <c r="A188" s="6"/>
      <c r="B188" s="6"/>
      <c r="C188" s="6"/>
      <c r="D188" s="6"/>
      <c r="E188" s="254"/>
      <c r="F188" s="254"/>
      <c r="G188" s="32"/>
      <c r="H188" s="122"/>
      <c r="J188" s="6"/>
      <c r="K188" s="6"/>
      <c r="L188" s="6"/>
      <c r="M188" s="6"/>
      <c r="N188" s="6"/>
    </row>
    <row r="189" spans="1:14" s="8" customFormat="1" x14ac:dyDescent="0.2">
      <c r="A189" s="6"/>
      <c r="B189" s="6"/>
      <c r="C189" s="6"/>
      <c r="D189" s="6"/>
      <c r="E189" s="254"/>
      <c r="F189" s="254"/>
      <c r="G189" s="32"/>
      <c r="H189" s="122"/>
      <c r="J189" s="6"/>
      <c r="K189" s="6"/>
      <c r="L189" s="6"/>
      <c r="M189" s="6"/>
      <c r="N189" s="6"/>
    </row>
    <row r="190" spans="1:14" s="8" customFormat="1" x14ac:dyDescent="0.2">
      <c r="A190" s="6"/>
      <c r="B190" s="6"/>
      <c r="C190" s="6"/>
      <c r="D190" s="6"/>
      <c r="E190" s="254"/>
      <c r="F190" s="254"/>
      <c r="G190" s="32"/>
      <c r="H190" s="122"/>
      <c r="J190" s="6"/>
      <c r="K190" s="6"/>
      <c r="L190" s="6"/>
      <c r="M190" s="6"/>
      <c r="N190" s="6"/>
    </row>
    <row r="191" spans="1:14" s="8" customFormat="1" x14ac:dyDescent="0.2">
      <c r="A191" s="6"/>
      <c r="B191" s="6"/>
      <c r="C191" s="6"/>
      <c r="D191" s="6"/>
      <c r="E191" s="254"/>
      <c r="F191" s="254"/>
      <c r="G191" s="32"/>
      <c r="H191" s="122"/>
      <c r="J191" s="6"/>
      <c r="K191" s="6"/>
      <c r="L191" s="6"/>
      <c r="M191" s="6"/>
      <c r="N191" s="6"/>
    </row>
    <row r="192" spans="1:14" s="8" customFormat="1" x14ac:dyDescent="0.2">
      <c r="A192" s="6"/>
      <c r="B192" s="6"/>
      <c r="C192" s="6"/>
      <c r="D192" s="6"/>
      <c r="E192" s="254"/>
      <c r="F192" s="254"/>
      <c r="G192" s="32"/>
      <c r="H192" s="122"/>
      <c r="J192" s="6"/>
      <c r="K192" s="6"/>
      <c r="L192" s="6"/>
      <c r="M192" s="6"/>
      <c r="N192" s="6"/>
    </row>
    <row r="193" spans="1:14" s="8" customFormat="1" x14ac:dyDescent="0.2">
      <c r="A193" s="6"/>
      <c r="B193" s="6"/>
      <c r="C193" s="6"/>
      <c r="D193" s="6"/>
      <c r="E193" s="254"/>
      <c r="F193" s="254"/>
      <c r="G193" s="32"/>
      <c r="H193" s="122"/>
      <c r="J193" s="6"/>
      <c r="K193" s="6"/>
      <c r="L193" s="6"/>
      <c r="M193" s="6"/>
      <c r="N193" s="6"/>
    </row>
    <row r="194" spans="1:14" s="8" customFormat="1" x14ac:dyDescent="0.2">
      <c r="A194" s="6"/>
      <c r="B194" s="6"/>
      <c r="C194" s="6"/>
      <c r="D194" s="6"/>
      <c r="E194" s="254"/>
      <c r="F194" s="254"/>
      <c r="G194" s="32"/>
      <c r="H194" s="122"/>
      <c r="J194" s="6"/>
      <c r="K194" s="6"/>
      <c r="L194" s="6"/>
      <c r="M194" s="6"/>
      <c r="N194" s="6"/>
    </row>
    <row r="195" spans="1:14" s="8" customFormat="1" x14ac:dyDescent="0.2">
      <c r="A195" s="6"/>
      <c r="B195" s="6"/>
      <c r="C195" s="6"/>
      <c r="D195" s="6"/>
      <c r="E195" s="254"/>
      <c r="F195" s="254"/>
      <c r="G195" s="32"/>
      <c r="H195" s="122"/>
      <c r="J195" s="6"/>
      <c r="K195" s="6"/>
      <c r="L195" s="6"/>
      <c r="M195" s="6"/>
      <c r="N195" s="6"/>
    </row>
    <row r="196" spans="1:14" s="8" customFormat="1" x14ac:dyDescent="0.2">
      <c r="A196" s="6"/>
      <c r="B196" s="6"/>
      <c r="C196" s="6"/>
      <c r="D196" s="6"/>
      <c r="E196" s="254"/>
      <c r="F196" s="254"/>
      <c r="G196" s="32"/>
      <c r="H196" s="122"/>
      <c r="J196" s="6"/>
      <c r="K196" s="6"/>
      <c r="L196" s="6"/>
      <c r="M196" s="6"/>
      <c r="N196" s="6"/>
    </row>
    <row r="197" spans="1:14" s="8" customFormat="1" x14ac:dyDescent="0.2">
      <c r="A197" s="6"/>
      <c r="B197" s="6"/>
      <c r="C197" s="6"/>
      <c r="D197" s="6"/>
      <c r="E197" s="254"/>
      <c r="F197" s="254"/>
      <c r="G197" s="32"/>
      <c r="H197" s="122"/>
      <c r="J197" s="6"/>
      <c r="K197" s="6"/>
      <c r="L197" s="6"/>
      <c r="M197" s="6"/>
      <c r="N197" s="6"/>
    </row>
    <row r="198" spans="1:14" s="8" customFormat="1" x14ac:dyDescent="0.2">
      <c r="A198" s="6"/>
      <c r="B198" s="6"/>
      <c r="C198" s="6"/>
      <c r="D198" s="6"/>
      <c r="E198" s="254"/>
      <c r="F198" s="254"/>
      <c r="G198" s="32"/>
      <c r="H198" s="122"/>
      <c r="J198" s="6"/>
      <c r="K198" s="6"/>
      <c r="L198" s="6"/>
      <c r="M198" s="6"/>
      <c r="N198" s="6"/>
    </row>
    <row r="199" spans="1:14" s="8" customFormat="1" x14ac:dyDescent="0.2">
      <c r="A199" s="6"/>
      <c r="B199" s="6"/>
      <c r="C199" s="6"/>
      <c r="D199" s="6"/>
      <c r="E199" s="254"/>
      <c r="F199" s="254"/>
      <c r="G199" s="32"/>
      <c r="H199" s="122"/>
      <c r="J199" s="6"/>
      <c r="K199" s="6"/>
      <c r="L199" s="6"/>
      <c r="M199" s="6"/>
      <c r="N199" s="6"/>
    </row>
    <row r="200" spans="1:14" s="8" customFormat="1" x14ac:dyDescent="0.2">
      <c r="A200" s="6"/>
      <c r="B200" s="6"/>
      <c r="C200" s="6"/>
      <c r="D200" s="6"/>
      <c r="E200" s="254"/>
      <c r="F200" s="254"/>
      <c r="G200" s="32"/>
      <c r="H200" s="122"/>
      <c r="J200" s="6"/>
      <c r="K200" s="6"/>
      <c r="L200" s="6"/>
      <c r="M200" s="6"/>
      <c r="N200" s="6"/>
    </row>
    <row r="201" spans="1:14" s="8" customFormat="1" x14ac:dyDescent="0.2">
      <c r="A201" s="6"/>
      <c r="B201" s="6"/>
      <c r="C201" s="6"/>
      <c r="D201" s="6"/>
      <c r="E201" s="254"/>
      <c r="F201" s="254"/>
      <c r="G201" s="32"/>
      <c r="H201" s="122"/>
      <c r="J201" s="6"/>
      <c r="K201" s="6"/>
      <c r="L201" s="6"/>
      <c r="M201" s="6"/>
      <c r="N201" s="6"/>
    </row>
    <row r="202" spans="1:14" s="8" customFormat="1" x14ac:dyDescent="0.2">
      <c r="A202" s="6"/>
      <c r="B202" s="6"/>
      <c r="C202" s="6"/>
      <c r="D202" s="6"/>
      <c r="E202" s="254"/>
      <c r="F202" s="254"/>
      <c r="G202" s="32"/>
      <c r="H202" s="122"/>
      <c r="J202" s="6"/>
      <c r="K202" s="6"/>
      <c r="L202" s="6"/>
      <c r="M202" s="6"/>
      <c r="N202" s="6"/>
    </row>
    <row r="203" spans="1:14" s="8" customFormat="1" x14ac:dyDescent="0.2">
      <c r="A203" s="6"/>
      <c r="B203" s="6"/>
      <c r="C203" s="6"/>
      <c r="D203" s="6"/>
      <c r="E203" s="254"/>
      <c r="F203" s="254"/>
      <c r="G203" s="32"/>
      <c r="H203" s="122"/>
      <c r="J203" s="6"/>
      <c r="K203" s="6"/>
      <c r="L203" s="6"/>
      <c r="M203" s="6"/>
      <c r="N203" s="6"/>
    </row>
    <row r="204" spans="1:14" s="8" customFormat="1" x14ac:dyDescent="0.2">
      <c r="A204" s="6"/>
      <c r="B204" s="6"/>
      <c r="C204" s="6"/>
      <c r="D204" s="6"/>
      <c r="E204" s="254"/>
      <c r="F204" s="254"/>
      <c r="G204" s="32"/>
      <c r="H204" s="122"/>
      <c r="J204" s="6"/>
      <c r="K204" s="6"/>
      <c r="L204" s="6"/>
      <c r="M204" s="6"/>
      <c r="N204" s="6"/>
    </row>
    <row r="205" spans="1:14" s="8" customFormat="1" x14ac:dyDescent="0.2">
      <c r="A205" s="6"/>
      <c r="B205" s="6"/>
      <c r="C205" s="6"/>
      <c r="D205" s="6"/>
      <c r="E205" s="254"/>
      <c r="F205" s="254"/>
      <c r="G205" s="32"/>
      <c r="H205" s="32"/>
      <c r="J205" s="6"/>
      <c r="K205" s="6"/>
      <c r="L205" s="6"/>
      <c r="M205" s="6"/>
      <c r="N205" s="6"/>
    </row>
    <row r="206" spans="1:14" s="8" customFormat="1" x14ac:dyDescent="0.2">
      <c r="A206" s="6"/>
      <c r="B206" s="6"/>
      <c r="C206" s="6"/>
      <c r="D206" s="6"/>
      <c r="E206" s="254"/>
      <c r="F206" s="254"/>
      <c r="G206" s="32"/>
      <c r="H206" s="32"/>
      <c r="J206" s="6"/>
      <c r="K206" s="6"/>
      <c r="L206" s="6"/>
      <c r="M206" s="6"/>
      <c r="N206" s="6"/>
    </row>
    <row r="207" spans="1:14" s="8" customFormat="1" x14ac:dyDescent="0.2">
      <c r="A207" s="6"/>
      <c r="B207" s="6"/>
      <c r="C207" s="6"/>
      <c r="D207" s="6"/>
      <c r="E207" s="254"/>
      <c r="F207" s="254"/>
      <c r="G207" s="32"/>
      <c r="H207" s="32"/>
      <c r="J207" s="6"/>
      <c r="K207" s="6"/>
      <c r="L207" s="6"/>
      <c r="M207" s="6"/>
      <c r="N207" s="6"/>
    </row>
    <row r="208" spans="1:14" s="8" customFormat="1" x14ac:dyDescent="0.2">
      <c r="A208" s="6"/>
      <c r="B208" s="6"/>
      <c r="C208" s="6"/>
      <c r="D208" s="6"/>
      <c r="E208" s="254"/>
      <c r="F208" s="254"/>
      <c r="G208" s="32"/>
      <c r="H208" s="32"/>
      <c r="J208" s="6"/>
      <c r="K208" s="6"/>
      <c r="L208" s="6"/>
      <c r="M208" s="6"/>
      <c r="N208" s="6"/>
    </row>
    <row r="209" spans="1:14" s="8" customFormat="1" x14ac:dyDescent="0.2">
      <c r="A209" s="6"/>
      <c r="B209" s="6"/>
      <c r="C209" s="6"/>
      <c r="D209" s="6"/>
      <c r="E209" s="254"/>
      <c r="F209" s="254"/>
      <c r="G209" s="32"/>
      <c r="H209" s="32"/>
      <c r="J209" s="6"/>
      <c r="K209" s="6"/>
      <c r="L209" s="6"/>
      <c r="M209" s="6"/>
      <c r="N209" s="6"/>
    </row>
    <row r="210" spans="1:14" s="8" customFormat="1" x14ac:dyDescent="0.2">
      <c r="A210" s="6"/>
      <c r="B210" s="6"/>
      <c r="C210" s="6"/>
      <c r="D210" s="6"/>
      <c r="E210" s="254"/>
      <c r="F210" s="254"/>
      <c r="G210" s="32"/>
      <c r="H210" s="32"/>
      <c r="J210" s="6"/>
      <c r="K210" s="6"/>
      <c r="L210" s="6"/>
      <c r="M210" s="6"/>
      <c r="N210" s="6"/>
    </row>
    <row r="211" spans="1:14" s="8" customFormat="1" x14ac:dyDescent="0.2">
      <c r="A211" s="6"/>
      <c r="B211" s="6"/>
      <c r="C211" s="6"/>
      <c r="D211" s="6"/>
      <c r="E211" s="254"/>
      <c r="F211" s="254"/>
      <c r="G211" s="32"/>
      <c r="H211" s="32"/>
      <c r="J211" s="6"/>
      <c r="K211" s="6"/>
      <c r="L211" s="6"/>
      <c r="M211" s="6"/>
      <c r="N211" s="6"/>
    </row>
    <row r="212" spans="1:14" s="8" customFormat="1" x14ac:dyDescent="0.2">
      <c r="A212" s="6"/>
      <c r="B212" s="6"/>
      <c r="C212" s="6"/>
      <c r="D212" s="6"/>
      <c r="E212" s="254"/>
      <c r="F212" s="254"/>
      <c r="G212" s="32"/>
      <c r="H212" s="32"/>
      <c r="J212" s="6"/>
      <c r="K212" s="6"/>
      <c r="L212" s="6"/>
      <c r="M212" s="6"/>
      <c r="N212" s="6"/>
    </row>
    <row r="213" spans="1:14" s="8" customFormat="1" x14ac:dyDescent="0.2">
      <c r="A213" s="6"/>
      <c r="B213" s="6"/>
      <c r="C213" s="6"/>
      <c r="D213" s="6"/>
      <c r="E213" s="254"/>
      <c r="F213" s="254"/>
      <c r="G213" s="32"/>
      <c r="H213" s="32"/>
      <c r="J213" s="6"/>
      <c r="K213" s="6"/>
      <c r="L213" s="6"/>
      <c r="M213" s="6"/>
      <c r="N213" s="6"/>
    </row>
    <row r="214" spans="1:14" s="8" customFormat="1" x14ac:dyDescent="0.2">
      <c r="A214" s="6"/>
      <c r="B214" s="6"/>
      <c r="C214" s="6"/>
      <c r="D214" s="6"/>
      <c r="E214" s="254"/>
      <c r="F214" s="254"/>
      <c r="G214" s="32"/>
      <c r="H214" s="32"/>
      <c r="J214" s="6"/>
      <c r="K214" s="6"/>
      <c r="L214" s="6"/>
      <c r="M214" s="6"/>
      <c r="N214" s="6"/>
    </row>
    <row r="215" spans="1:14" s="8" customFormat="1" x14ac:dyDescent="0.2">
      <c r="A215" s="6"/>
      <c r="B215" s="6"/>
      <c r="C215" s="6"/>
      <c r="D215" s="6"/>
      <c r="E215" s="254"/>
      <c r="F215" s="254"/>
      <c r="G215" s="32"/>
      <c r="H215" s="32"/>
      <c r="J215" s="6"/>
      <c r="K215" s="6"/>
      <c r="L215" s="6"/>
      <c r="M215" s="6"/>
      <c r="N215" s="6"/>
    </row>
    <row r="216" spans="1:14" s="8" customFormat="1" x14ac:dyDescent="0.2">
      <c r="A216" s="6"/>
      <c r="B216" s="6"/>
      <c r="C216" s="6"/>
      <c r="D216" s="6"/>
      <c r="E216" s="254"/>
      <c r="F216" s="254"/>
      <c r="G216" s="32"/>
      <c r="H216" s="32"/>
      <c r="J216" s="6"/>
      <c r="K216" s="6"/>
      <c r="L216" s="6"/>
      <c r="M216" s="6"/>
      <c r="N216" s="6"/>
    </row>
    <row r="217" spans="1:14" s="8" customFormat="1" x14ac:dyDescent="0.2">
      <c r="A217" s="6"/>
      <c r="B217" s="6"/>
      <c r="C217" s="6"/>
      <c r="D217" s="6"/>
      <c r="E217" s="254"/>
      <c r="F217" s="254"/>
      <c r="G217" s="32"/>
      <c r="H217" s="32"/>
      <c r="J217" s="6"/>
      <c r="K217" s="6"/>
      <c r="L217" s="6"/>
      <c r="M217" s="6"/>
      <c r="N217" s="6"/>
    </row>
    <row r="218" spans="1:14" s="8" customFormat="1" x14ac:dyDescent="0.2">
      <c r="A218" s="6"/>
      <c r="B218" s="6"/>
      <c r="C218" s="6"/>
      <c r="D218" s="6"/>
      <c r="E218" s="254"/>
      <c r="F218" s="254"/>
      <c r="G218" s="32"/>
      <c r="H218" s="32"/>
      <c r="J218" s="6"/>
      <c r="K218" s="6"/>
      <c r="L218" s="6"/>
      <c r="M218" s="6"/>
      <c r="N218" s="6"/>
    </row>
    <row r="219" spans="1:14" s="8" customFormat="1" x14ac:dyDescent="0.2">
      <c r="A219" s="6"/>
      <c r="B219" s="6"/>
      <c r="C219" s="6"/>
      <c r="D219" s="6"/>
      <c r="E219" s="254"/>
      <c r="F219" s="254"/>
      <c r="G219" s="32"/>
      <c r="H219" s="32"/>
      <c r="J219" s="6"/>
      <c r="K219" s="6"/>
      <c r="L219" s="6"/>
      <c r="M219" s="6"/>
      <c r="N219" s="6"/>
    </row>
    <row r="220" spans="1:14" s="8" customFormat="1" x14ac:dyDescent="0.2">
      <c r="A220" s="6"/>
      <c r="B220" s="6"/>
      <c r="C220" s="6"/>
      <c r="D220" s="6"/>
      <c r="E220" s="254"/>
      <c r="F220" s="254"/>
      <c r="G220" s="32"/>
      <c r="H220" s="32"/>
      <c r="J220" s="6"/>
      <c r="K220" s="6"/>
      <c r="L220" s="6"/>
      <c r="M220" s="6"/>
      <c r="N220" s="6"/>
    </row>
    <row r="221" spans="1:14" s="8" customFormat="1" x14ac:dyDescent="0.2">
      <c r="A221" s="6"/>
      <c r="B221" s="6"/>
      <c r="C221" s="6"/>
      <c r="D221" s="6"/>
      <c r="E221" s="254"/>
      <c r="F221" s="254"/>
      <c r="G221" s="32"/>
      <c r="H221" s="32"/>
      <c r="J221" s="6"/>
      <c r="K221" s="6"/>
      <c r="L221" s="6"/>
      <c r="M221" s="6"/>
      <c r="N221" s="6"/>
    </row>
    <row r="222" spans="1:14" s="8" customFormat="1" x14ac:dyDescent="0.2">
      <c r="A222" s="6"/>
      <c r="B222" s="6"/>
      <c r="C222" s="6"/>
      <c r="D222" s="6"/>
      <c r="E222" s="254"/>
      <c r="F222" s="254"/>
      <c r="G222" s="32"/>
      <c r="H222" s="32"/>
      <c r="J222" s="6"/>
      <c r="K222" s="6"/>
      <c r="L222" s="6"/>
      <c r="M222" s="6"/>
      <c r="N222" s="6"/>
    </row>
    <row r="223" spans="1:14" s="8" customFormat="1" x14ac:dyDescent="0.2">
      <c r="A223" s="6"/>
      <c r="B223" s="6"/>
      <c r="C223" s="6"/>
      <c r="D223" s="6"/>
      <c r="E223" s="254"/>
      <c r="F223" s="254"/>
      <c r="G223" s="32"/>
      <c r="H223" s="32"/>
      <c r="J223" s="6"/>
      <c r="K223" s="6"/>
      <c r="L223" s="6"/>
      <c r="M223" s="6"/>
      <c r="N223" s="6"/>
    </row>
    <row r="224" spans="1:14" s="8" customFormat="1" x14ac:dyDescent="0.2">
      <c r="A224" s="6"/>
      <c r="B224" s="6"/>
      <c r="C224" s="6"/>
      <c r="D224" s="6"/>
      <c r="E224" s="254"/>
      <c r="F224" s="254"/>
      <c r="G224" s="32"/>
      <c r="H224" s="32"/>
      <c r="J224" s="6"/>
      <c r="K224" s="6"/>
      <c r="L224" s="6"/>
      <c r="M224" s="6"/>
      <c r="N224" s="6"/>
    </row>
    <row r="225" spans="1:14" s="8" customFormat="1" x14ac:dyDescent="0.2">
      <c r="A225" s="6"/>
      <c r="B225" s="6"/>
      <c r="C225" s="6"/>
      <c r="D225" s="6"/>
      <c r="E225" s="254"/>
      <c r="F225" s="254"/>
      <c r="G225" s="32"/>
      <c r="H225" s="32"/>
      <c r="J225" s="6"/>
      <c r="K225" s="6"/>
      <c r="L225" s="6"/>
      <c r="M225" s="6"/>
      <c r="N225" s="6"/>
    </row>
    <row r="226" spans="1:14" s="8" customFormat="1" x14ac:dyDescent="0.2">
      <c r="A226" s="6"/>
      <c r="B226" s="6"/>
      <c r="C226" s="6"/>
      <c r="D226" s="6"/>
      <c r="E226" s="254"/>
      <c r="F226" s="254"/>
      <c r="G226" s="32"/>
      <c r="H226" s="32"/>
      <c r="J226" s="6"/>
      <c r="K226" s="6"/>
      <c r="L226" s="6"/>
      <c r="M226" s="6"/>
      <c r="N226" s="6"/>
    </row>
    <row r="227" spans="1:14" s="8" customFormat="1" x14ac:dyDescent="0.2">
      <c r="A227" s="6"/>
      <c r="B227" s="6"/>
      <c r="C227" s="6"/>
      <c r="D227" s="6"/>
      <c r="E227" s="254"/>
      <c r="F227" s="254"/>
      <c r="G227" s="32"/>
      <c r="H227" s="32"/>
      <c r="J227" s="6"/>
      <c r="K227" s="6"/>
      <c r="L227" s="6"/>
      <c r="M227" s="6"/>
      <c r="N227" s="6"/>
    </row>
    <row r="228" spans="1:14" s="8" customFormat="1" x14ac:dyDescent="0.2">
      <c r="A228" s="6"/>
      <c r="B228" s="6"/>
      <c r="C228" s="6"/>
      <c r="D228" s="6"/>
      <c r="E228" s="254"/>
      <c r="F228" s="254"/>
      <c r="G228" s="32"/>
      <c r="H228" s="32"/>
      <c r="J228" s="6"/>
      <c r="K228" s="6"/>
      <c r="L228" s="6"/>
      <c r="M228" s="6"/>
      <c r="N228" s="6"/>
    </row>
    <row r="229" spans="1:14" s="8" customFormat="1" x14ac:dyDescent="0.2">
      <c r="A229" s="6"/>
      <c r="B229" s="6"/>
      <c r="C229" s="6"/>
      <c r="D229" s="6"/>
      <c r="E229" s="254"/>
      <c r="F229" s="254"/>
      <c r="G229" s="32"/>
      <c r="H229" s="32"/>
      <c r="J229" s="6"/>
      <c r="K229" s="6"/>
      <c r="L229" s="6"/>
      <c r="M229" s="6"/>
      <c r="N229" s="6"/>
    </row>
    <row r="230" spans="1:14" s="8" customFormat="1" x14ac:dyDescent="0.2">
      <c r="A230" s="6"/>
      <c r="B230" s="6"/>
      <c r="C230" s="6"/>
      <c r="D230" s="6"/>
      <c r="E230" s="254"/>
      <c r="F230" s="254"/>
      <c r="G230" s="32"/>
      <c r="H230" s="32"/>
      <c r="J230" s="6"/>
      <c r="K230" s="6"/>
      <c r="L230" s="6"/>
      <c r="M230" s="6"/>
      <c r="N230" s="6"/>
    </row>
    <row r="231" spans="1:14" s="8" customFormat="1" x14ac:dyDescent="0.2">
      <c r="A231" s="6"/>
      <c r="B231" s="6"/>
      <c r="C231" s="6"/>
      <c r="D231" s="6"/>
      <c r="E231" s="254"/>
      <c r="F231" s="254"/>
      <c r="G231" s="32"/>
      <c r="H231" s="32"/>
      <c r="J231" s="6"/>
      <c r="K231" s="6"/>
      <c r="L231" s="6"/>
      <c r="M231" s="6"/>
      <c r="N231" s="6"/>
    </row>
    <row r="232" spans="1:14" s="8" customFormat="1" x14ac:dyDescent="0.2">
      <c r="A232" s="6"/>
      <c r="B232" s="6"/>
      <c r="C232" s="6"/>
      <c r="D232" s="6"/>
      <c r="E232" s="254"/>
      <c r="F232" s="254"/>
      <c r="G232" s="32"/>
      <c r="H232" s="32"/>
      <c r="J232" s="6"/>
      <c r="K232" s="6"/>
      <c r="L232" s="6"/>
      <c r="M232" s="6"/>
      <c r="N232" s="6"/>
    </row>
    <row r="233" spans="1:14" s="8" customFormat="1" x14ac:dyDescent="0.2">
      <c r="A233" s="6"/>
      <c r="B233" s="6"/>
      <c r="C233" s="6"/>
      <c r="D233" s="6"/>
      <c r="E233" s="254"/>
      <c r="F233" s="254"/>
      <c r="G233" s="32"/>
      <c r="H233" s="32"/>
      <c r="J233" s="6"/>
      <c r="K233" s="6"/>
      <c r="L233" s="6"/>
      <c r="M233" s="6"/>
      <c r="N233" s="6"/>
    </row>
    <row r="234" spans="1:14" s="8" customFormat="1" x14ac:dyDescent="0.2">
      <c r="A234" s="6"/>
      <c r="B234" s="6"/>
      <c r="C234" s="6"/>
      <c r="D234" s="6"/>
      <c r="E234" s="254"/>
      <c r="F234" s="254"/>
      <c r="G234" s="32"/>
      <c r="H234" s="32"/>
      <c r="J234" s="6"/>
      <c r="K234" s="6"/>
      <c r="L234" s="6"/>
      <c r="M234" s="6"/>
      <c r="N234" s="6"/>
    </row>
    <row r="235" spans="1:14" s="8" customFormat="1" x14ac:dyDescent="0.2">
      <c r="A235" s="6"/>
      <c r="B235" s="6"/>
      <c r="C235" s="6"/>
      <c r="D235" s="6"/>
      <c r="E235" s="254"/>
      <c r="F235" s="254"/>
      <c r="G235" s="32"/>
      <c r="H235" s="32"/>
      <c r="J235" s="6"/>
      <c r="K235" s="6"/>
      <c r="L235" s="6"/>
      <c r="M235" s="6"/>
      <c r="N235" s="6"/>
    </row>
    <row r="236" spans="1:14" s="8" customFormat="1" x14ac:dyDescent="0.2">
      <c r="A236" s="6"/>
      <c r="B236" s="6"/>
      <c r="C236" s="6"/>
      <c r="D236" s="6"/>
      <c r="E236" s="254"/>
      <c r="F236" s="254"/>
      <c r="G236" s="32"/>
      <c r="H236" s="32"/>
      <c r="J236" s="6"/>
      <c r="K236" s="6"/>
      <c r="L236" s="6"/>
      <c r="M236" s="6"/>
      <c r="N236" s="6"/>
    </row>
    <row r="237" spans="1:14" s="8" customFormat="1" x14ac:dyDescent="0.2">
      <c r="A237" s="6"/>
      <c r="B237" s="6"/>
      <c r="C237" s="6"/>
      <c r="D237" s="6"/>
      <c r="E237" s="254"/>
      <c r="F237" s="254"/>
      <c r="G237" s="32"/>
      <c r="H237" s="32"/>
      <c r="J237" s="6"/>
      <c r="K237" s="6"/>
      <c r="L237" s="6"/>
      <c r="M237" s="6"/>
      <c r="N237" s="6"/>
    </row>
    <row r="238" spans="1:14" s="8" customFormat="1" x14ac:dyDescent="0.2">
      <c r="A238" s="6"/>
      <c r="B238" s="6"/>
      <c r="C238" s="6"/>
      <c r="D238" s="6"/>
      <c r="E238" s="254"/>
      <c r="F238" s="254"/>
      <c r="G238" s="32"/>
      <c r="H238" s="32"/>
      <c r="J238" s="6"/>
      <c r="K238" s="6"/>
      <c r="L238" s="6"/>
      <c r="M238" s="6"/>
      <c r="N238" s="6"/>
    </row>
    <row r="239" spans="1:14" s="8" customFormat="1" x14ac:dyDescent="0.2">
      <c r="A239" s="6"/>
      <c r="B239" s="6"/>
      <c r="C239" s="6"/>
      <c r="D239" s="6"/>
      <c r="E239" s="254"/>
      <c r="F239" s="254"/>
      <c r="G239" s="32"/>
      <c r="H239" s="32"/>
      <c r="J239" s="6"/>
      <c r="K239" s="6"/>
      <c r="L239" s="6"/>
      <c r="M239" s="6"/>
      <c r="N239" s="6"/>
    </row>
    <row r="240" spans="1:14" s="8" customFormat="1" x14ac:dyDescent="0.2">
      <c r="A240" s="6"/>
      <c r="B240" s="6"/>
      <c r="C240" s="6"/>
      <c r="D240" s="6"/>
      <c r="E240" s="254"/>
      <c r="F240" s="254"/>
      <c r="G240" s="32"/>
      <c r="H240" s="32"/>
      <c r="J240" s="6"/>
      <c r="K240" s="6"/>
      <c r="L240" s="6"/>
      <c r="M240" s="6"/>
      <c r="N240" s="6"/>
    </row>
    <row r="241" spans="1:14" s="8" customFormat="1" x14ac:dyDescent="0.2">
      <c r="A241" s="6"/>
      <c r="B241" s="6"/>
      <c r="C241" s="6"/>
      <c r="D241" s="6"/>
      <c r="E241" s="254"/>
      <c r="F241" s="254"/>
      <c r="G241" s="32"/>
      <c r="H241" s="32"/>
      <c r="J241" s="6"/>
      <c r="K241" s="6"/>
      <c r="L241" s="6"/>
      <c r="M241" s="6"/>
      <c r="N241" s="6"/>
    </row>
    <row r="242" spans="1:14" s="8" customFormat="1" x14ac:dyDescent="0.2">
      <c r="A242" s="6"/>
      <c r="B242" s="6"/>
      <c r="C242" s="6"/>
      <c r="D242" s="6"/>
      <c r="E242" s="254"/>
      <c r="F242" s="254"/>
      <c r="G242" s="32"/>
      <c r="H242" s="32"/>
      <c r="J242" s="6"/>
      <c r="K242" s="6"/>
      <c r="L242" s="6"/>
      <c r="M242" s="6"/>
      <c r="N242" s="6"/>
    </row>
    <row r="243" spans="1:14" s="8" customFormat="1" x14ac:dyDescent="0.2">
      <c r="A243" s="6"/>
      <c r="B243" s="6"/>
      <c r="C243" s="6"/>
      <c r="D243" s="6"/>
      <c r="E243" s="254"/>
      <c r="F243" s="254"/>
      <c r="G243" s="32"/>
      <c r="H243" s="32"/>
      <c r="J243" s="6"/>
      <c r="K243" s="6"/>
      <c r="L243" s="6"/>
      <c r="M243" s="6"/>
      <c r="N243" s="6"/>
    </row>
    <row r="244" spans="1:14" s="8" customFormat="1" x14ac:dyDescent="0.2">
      <c r="A244" s="6"/>
      <c r="B244" s="6"/>
      <c r="C244" s="6"/>
      <c r="D244" s="6"/>
      <c r="E244" s="254"/>
      <c r="F244" s="254"/>
      <c r="G244" s="32"/>
      <c r="H244" s="32"/>
      <c r="J244" s="6"/>
      <c r="K244" s="6"/>
      <c r="L244" s="6"/>
      <c r="M244" s="6"/>
      <c r="N244" s="6"/>
    </row>
    <row r="245" spans="1:14" s="8" customFormat="1" x14ac:dyDescent="0.2">
      <c r="A245" s="6"/>
      <c r="B245" s="6"/>
      <c r="C245" s="6"/>
      <c r="D245" s="6"/>
      <c r="E245" s="254"/>
      <c r="F245" s="254"/>
      <c r="G245" s="32"/>
      <c r="H245" s="32"/>
      <c r="J245" s="6"/>
      <c r="K245" s="6"/>
      <c r="L245" s="6"/>
      <c r="M245" s="6"/>
      <c r="N245" s="6"/>
    </row>
    <row r="246" spans="1:14" s="8" customFormat="1" x14ac:dyDescent="0.2">
      <c r="A246" s="6"/>
      <c r="B246" s="6"/>
      <c r="C246" s="6"/>
      <c r="D246" s="6"/>
      <c r="E246" s="254"/>
      <c r="F246" s="254"/>
      <c r="G246" s="32"/>
      <c r="H246" s="32"/>
      <c r="J246" s="6"/>
      <c r="K246" s="6"/>
      <c r="L246" s="6"/>
      <c r="M246" s="6"/>
      <c r="N246" s="6"/>
    </row>
    <row r="247" spans="1:14" s="8" customFormat="1" x14ac:dyDescent="0.2">
      <c r="A247" s="6"/>
      <c r="B247" s="6"/>
      <c r="C247" s="6"/>
      <c r="D247" s="6"/>
      <c r="E247" s="254"/>
      <c r="F247" s="254"/>
      <c r="G247" s="32"/>
      <c r="H247" s="32"/>
      <c r="J247" s="6"/>
      <c r="K247" s="6"/>
      <c r="L247" s="6"/>
      <c r="M247" s="6"/>
      <c r="N247" s="6"/>
    </row>
    <row r="248" spans="1:14" s="8" customFormat="1" x14ac:dyDescent="0.2">
      <c r="A248" s="6"/>
      <c r="B248" s="6"/>
      <c r="C248" s="6"/>
      <c r="D248" s="6"/>
      <c r="E248" s="254"/>
      <c r="F248" s="254"/>
      <c r="G248" s="32"/>
      <c r="H248" s="32"/>
      <c r="J248" s="6"/>
      <c r="K248" s="6"/>
      <c r="L248" s="6"/>
      <c r="M248" s="6"/>
      <c r="N248" s="6"/>
    </row>
    <row r="249" spans="1:14" s="8" customFormat="1" x14ac:dyDescent="0.2">
      <c r="A249" s="6"/>
      <c r="B249" s="6"/>
      <c r="C249" s="6"/>
      <c r="D249" s="6"/>
      <c r="E249" s="254"/>
      <c r="F249" s="254"/>
      <c r="G249" s="32"/>
      <c r="H249" s="32"/>
      <c r="J249" s="6"/>
      <c r="K249" s="6"/>
      <c r="L249" s="6"/>
      <c r="M249" s="6"/>
      <c r="N249" s="6"/>
    </row>
    <row r="250" spans="1:14" s="8" customFormat="1" x14ac:dyDescent="0.2">
      <c r="A250" s="6"/>
      <c r="B250" s="6"/>
      <c r="C250" s="6"/>
      <c r="D250" s="6"/>
      <c r="E250" s="254"/>
      <c r="F250" s="254"/>
      <c r="G250" s="32"/>
      <c r="H250" s="32"/>
      <c r="J250" s="6"/>
      <c r="K250" s="6"/>
      <c r="L250" s="6"/>
      <c r="M250" s="6"/>
      <c r="N250" s="6"/>
    </row>
    <row r="251" spans="1:14" s="8" customFormat="1" x14ac:dyDescent="0.2">
      <c r="A251" s="6"/>
      <c r="B251" s="6"/>
      <c r="C251" s="6"/>
      <c r="D251" s="6"/>
      <c r="E251" s="254"/>
      <c r="F251" s="254"/>
      <c r="G251" s="32"/>
      <c r="H251" s="32"/>
      <c r="J251" s="6"/>
      <c r="K251" s="6"/>
      <c r="L251" s="6"/>
      <c r="M251" s="6"/>
      <c r="N251" s="6"/>
    </row>
    <row r="252" spans="1:14" s="8" customFormat="1" x14ac:dyDescent="0.2">
      <c r="A252" s="6"/>
      <c r="B252" s="6"/>
      <c r="C252" s="6"/>
      <c r="D252" s="6"/>
      <c r="E252" s="254"/>
      <c r="F252" s="254"/>
      <c r="G252" s="32"/>
      <c r="H252" s="32"/>
      <c r="J252" s="6"/>
      <c r="K252" s="6"/>
      <c r="L252" s="6"/>
      <c r="M252" s="6"/>
      <c r="N252" s="6"/>
    </row>
    <row r="253" spans="1:14" s="8" customFormat="1" x14ac:dyDescent="0.2">
      <c r="A253" s="6"/>
      <c r="B253" s="6"/>
      <c r="C253" s="6"/>
      <c r="D253" s="6"/>
      <c r="E253" s="254"/>
      <c r="F253" s="254"/>
      <c r="G253" s="32"/>
      <c r="H253" s="32"/>
      <c r="J253" s="6"/>
      <c r="K253" s="6"/>
      <c r="L253" s="6"/>
      <c r="M253" s="6"/>
      <c r="N253" s="6"/>
    </row>
    <row r="254" spans="1:14" s="8" customFormat="1" x14ac:dyDescent="0.2">
      <c r="A254" s="6"/>
      <c r="B254" s="6"/>
      <c r="C254" s="6"/>
      <c r="D254" s="6"/>
      <c r="E254" s="254"/>
      <c r="F254" s="254"/>
      <c r="G254" s="32"/>
      <c r="H254" s="32"/>
      <c r="J254" s="6"/>
      <c r="K254" s="6"/>
      <c r="L254" s="6"/>
      <c r="M254" s="6"/>
      <c r="N254" s="6"/>
    </row>
    <row r="255" spans="1:14" s="8" customFormat="1" x14ac:dyDescent="0.2">
      <c r="A255" s="6"/>
      <c r="B255" s="6"/>
      <c r="C255" s="6"/>
      <c r="D255" s="6"/>
      <c r="E255" s="254"/>
      <c r="F255" s="254"/>
      <c r="G255" s="32"/>
      <c r="H255" s="32"/>
      <c r="J255" s="6"/>
      <c r="K255" s="6"/>
      <c r="L255" s="6"/>
      <c r="M255" s="6"/>
      <c r="N255" s="6"/>
    </row>
    <row r="256" spans="1:14" s="8" customFormat="1" x14ac:dyDescent="0.2">
      <c r="A256" s="6"/>
      <c r="B256" s="6"/>
      <c r="C256" s="6"/>
      <c r="D256" s="6"/>
      <c r="E256" s="254"/>
      <c r="F256" s="254"/>
      <c r="G256" s="32"/>
      <c r="H256" s="32"/>
      <c r="J256" s="6"/>
      <c r="K256" s="6"/>
      <c r="L256" s="6"/>
      <c r="M256" s="6"/>
      <c r="N256" s="6"/>
    </row>
    <row r="257" spans="1:14" s="8" customFormat="1" x14ac:dyDescent="0.2">
      <c r="A257" s="6"/>
      <c r="B257" s="6"/>
      <c r="C257" s="6"/>
      <c r="D257" s="6"/>
      <c r="E257" s="254"/>
      <c r="F257" s="254"/>
      <c r="G257" s="32"/>
      <c r="H257" s="32"/>
      <c r="J257" s="6"/>
      <c r="K257" s="6"/>
      <c r="L257" s="6"/>
      <c r="M257" s="6"/>
      <c r="N257" s="6"/>
    </row>
    <row r="258" spans="1:14" s="8" customFormat="1" x14ac:dyDescent="0.2">
      <c r="A258" s="6"/>
      <c r="B258" s="6"/>
      <c r="C258" s="6"/>
      <c r="D258" s="6"/>
      <c r="E258" s="254"/>
      <c r="F258" s="254"/>
      <c r="G258" s="32"/>
      <c r="H258" s="32"/>
      <c r="J258" s="6"/>
      <c r="K258" s="6"/>
      <c r="L258" s="6"/>
      <c r="M258" s="6"/>
      <c r="N258" s="6"/>
    </row>
    <row r="259" spans="1:14" s="8" customFormat="1" x14ac:dyDescent="0.2">
      <c r="A259" s="6"/>
      <c r="B259" s="6"/>
      <c r="C259" s="6"/>
      <c r="D259" s="6"/>
      <c r="E259" s="254"/>
      <c r="F259" s="254"/>
      <c r="G259" s="32"/>
      <c r="H259" s="32"/>
      <c r="J259" s="6"/>
      <c r="K259" s="6"/>
      <c r="L259" s="6"/>
      <c r="M259" s="6"/>
      <c r="N259" s="6"/>
    </row>
    <row r="260" spans="1:14" s="8" customFormat="1" x14ac:dyDescent="0.2">
      <c r="A260" s="6"/>
      <c r="B260" s="6"/>
      <c r="C260" s="6"/>
      <c r="D260" s="6"/>
      <c r="E260" s="254"/>
      <c r="F260" s="254"/>
      <c r="G260" s="32"/>
      <c r="H260" s="32"/>
      <c r="J260" s="6"/>
      <c r="K260" s="6"/>
      <c r="L260" s="6"/>
      <c r="M260" s="6"/>
      <c r="N260" s="6"/>
    </row>
    <row r="261" spans="1:14" s="8" customFormat="1" x14ac:dyDescent="0.2">
      <c r="A261" s="6"/>
      <c r="B261" s="6"/>
      <c r="C261" s="6"/>
      <c r="D261" s="6"/>
      <c r="E261" s="254"/>
      <c r="F261" s="254"/>
      <c r="G261" s="32"/>
      <c r="H261" s="32"/>
      <c r="J261" s="6"/>
      <c r="K261" s="6"/>
      <c r="L261" s="6"/>
      <c r="M261" s="6"/>
      <c r="N261" s="6"/>
    </row>
    <row r="262" spans="1:14" s="8" customFormat="1" x14ac:dyDescent="0.2">
      <c r="A262" s="6"/>
      <c r="B262" s="6"/>
      <c r="C262" s="6"/>
      <c r="D262" s="6"/>
      <c r="E262" s="254"/>
      <c r="F262" s="254"/>
      <c r="G262" s="32"/>
      <c r="H262" s="32"/>
      <c r="J262" s="6"/>
      <c r="K262" s="6"/>
      <c r="L262" s="6"/>
      <c r="M262" s="6"/>
      <c r="N262" s="6"/>
    </row>
    <row r="263" spans="1:14" s="8" customFormat="1" x14ac:dyDescent="0.2">
      <c r="A263" s="6"/>
      <c r="B263" s="6"/>
      <c r="C263" s="6"/>
      <c r="D263" s="6"/>
      <c r="E263" s="254"/>
      <c r="F263" s="254"/>
      <c r="G263" s="32"/>
      <c r="H263" s="32"/>
      <c r="J263" s="6"/>
      <c r="K263" s="6"/>
      <c r="L263" s="6"/>
      <c r="M263" s="6"/>
      <c r="N263" s="6"/>
    </row>
    <row r="264" spans="1:14" s="8" customFormat="1" x14ac:dyDescent="0.2">
      <c r="A264" s="6"/>
      <c r="B264" s="6"/>
      <c r="C264" s="6"/>
      <c r="D264" s="6"/>
      <c r="E264" s="254"/>
      <c r="F264" s="254"/>
      <c r="G264" s="32"/>
      <c r="H264" s="32"/>
      <c r="J264" s="6"/>
      <c r="K264" s="6"/>
      <c r="L264" s="6"/>
      <c r="M264" s="6"/>
      <c r="N264" s="6"/>
    </row>
    <row r="265" spans="1:14" s="8" customFormat="1" x14ac:dyDescent="0.2">
      <c r="A265" s="6"/>
      <c r="B265" s="6"/>
      <c r="C265" s="6"/>
      <c r="D265" s="6"/>
      <c r="E265" s="254"/>
      <c r="F265" s="254"/>
      <c r="G265" s="32"/>
      <c r="H265" s="32"/>
      <c r="J265" s="6"/>
      <c r="K265" s="6"/>
      <c r="L265" s="6"/>
      <c r="M265" s="6"/>
      <c r="N265" s="6"/>
    </row>
    <row r="266" spans="1:14" s="8" customFormat="1" x14ac:dyDescent="0.2">
      <c r="A266" s="6"/>
      <c r="B266" s="6"/>
      <c r="C266" s="6"/>
      <c r="D266" s="6"/>
      <c r="E266" s="254"/>
      <c r="F266" s="254"/>
      <c r="G266" s="32"/>
      <c r="H266" s="32"/>
      <c r="J266" s="6"/>
      <c r="K266" s="6"/>
      <c r="L266" s="6"/>
      <c r="M266" s="6"/>
      <c r="N266" s="6"/>
    </row>
    <row r="267" spans="1:14" s="8" customFormat="1" x14ac:dyDescent="0.2">
      <c r="A267" s="6"/>
      <c r="B267" s="6"/>
      <c r="C267" s="6"/>
      <c r="D267" s="6"/>
      <c r="E267" s="254"/>
      <c r="F267" s="254"/>
      <c r="G267" s="32"/>
      <c r="H267" s="32"/>
      <c r="J267" s="6"/>
      <c r="K267" s="6"/>
      <c r="L267" s="6"/>
      <c r="M267" s="6"/>
      <c r="N267" s="6"/>
    </row>
    <row r="268" spans="1:14" s="8" customFormat="1" x14ac:dyDescent="0.2">
      <c r="A268" s="6"/>
      <c r="B268" s="6"/>
      <c r="C268" s="6"/>
      <c r="D268" s="6"/>
      <c r="E268" s="254"/>
      <c r="F268" s="254"/>
      <c r="G268" s="32"/>
      <c r="H268" s="32"/>
      <c r="J268" s="6"/>
      <c r="K268" s="6"/>
      <c r="L268" s="6"/>
      <c r="M268" s="6"/>
      <c r="N268" s="6"/>
    </row>
    <row r="269" spans="1:14" s="8" customFormat="1" x14ac:dyDescent="0.2">
      <c r="A269" s="6"/>
      <c r="B269" s="6"/>
      <c r="C269" s="6"/>
      <c r="D269" s="6"/>
      <c r="E269" s="254"/>
      <c r="F269" s="254"/>
      <c r="G269" s="32"/>
      <c r="H269" s="32"/>
      <c r="J269" s="6"/>
      <c r="K269" s="6"/>
      <c r="L269" s="6"/>
      <c r="M269" s="6"/>
      <c r="N269" s="6"/>
    </row>
    <row r="270" spans="1:14" s="8" customFormat="1" x14ac:dyDescent="0.2">
      <c r="A270" s="6"/>
      <c r="B270" s="6"/>
      <c r="C270" s="6"/>
      <c r="D270" s="6"/>
      <c r="E270" s="254"/>
      <c r="F270" s="254"/>
      <c r="G270" s="32"/>
      <c r="H270" s="32"/>
      <c r="J270" s="6"/>
      <c r="K270" s="6"/>
      <c r="L270" s="6"/>
      <c r="M270" s="6"/>
      <c r="N270" s="6"/>
    </row>
    <row r="271" spans="1:14" s="8" customFormat="1" x14ac:dyDescent="0.2">
      <c r="A271" s="6"/>
      <c r="B271" s="6"/>
      <c r="C271" s="6"/>
      <c r="D271" s="6"/>
      <c r="E271" s="254"/>
      <c r="F271" s="254"/>
      <c r="G271" s="32"/>
      <c r="H271" s="32"/>
      <c r="J271" s="6"/>
      <c r="K271" s="6"/>
      <c r="L271" s="6"/>
      <c r="M271" s="6"/>
      <c r="N271" s="6"/>
    </row>
    <row r="272" spans="1:14" s="8" customFormat="1" x14ac:dyDescent="0.2">
      <c r="A272" s="6"/>
      <c r="B272" s="6"/>
      <c r="C272" s="6"/>
      <c r="D272" s="6"/>
      <c r="E272" s="254"/>
      <c r="F272" s="254"/>
      <c r="G272" s="32"/>
      <c r="H272" s="32"/>
      <c r="J272" s="6"/>
      <c r="K272" s="6"/>
      <c r="L272" s="6"/>
      <c r="M272" s="6"/>
      <c r="N272" s="6"/>
    </row>
    <row r="273" spans="1:14" s="8" customFormat="1" x14ac:dyDescent="0.2">
      <c r="A273" s="6"/>
      <c r="B273" s="6"/>
      <c r="C273" s="6"/>
      <c r="D273" s="6"/>
      <c r="E273" s="254"/>
      <c r="F273" s="254"/>
      <c r="G273" s="32"/>
      <c r="H273" s="32"/>
      <c r="J273" s="6"/>
      <c r="K273" s="6"/>
      <c r="L273" s="6"/>
      <c r="M273" s="6"/>
      <c r="N273" s="6"/>
    </row>
    <row r="274" spans="1:14" s="8" customFormat="1" x14ac:dyDescent="0.2">
      <c r="A274" s="6"/>
      <c r="B274" s="6"/>
      <c r="C274" s="6"/>
      <c r="D274" s="6"/>
      <c r="E274" s="254"/>
      <c r="F274" s="254"/>
      <c r="G274" s="32"/>
      <c r="H274" s="32"/>
      <c r="J274" s="6"/>
      <c r="K274" s="6"/>
      <c r="L274" s="6"/>
      <c r="M274" s="6"/>
      <c r="N274" s="6"/>
    </row>
    <row r="275" spans="1:14" s="8" customFormat="1" x14ac:dyDescent="0.2">
      <c r="A275" s="6"/>
      <c r="B275" s="6"/>
      <c r="C275" s="6"/>
      <c r="D275" s="6"/>
      <c r="E275" s="254"/>
      <c r="F275" s="254"/>
      <c r="G275" s="32"/>
      <c r="H275" s="32"/>
      <c r="J275" s="6"/>
      <c r="K275" s="6"/>
      <c r="L275" s="6"/>
      <c r="M275" s="6"/>
      <c r="N275" s="6"/>
    </row>
    <row r="276" spans="1:14" s="8" customFormat="1" x14ac:dyDescent="0.2">
      <c r="A276" s="6"/>
      <c r="B276" s="6"/>
      <c r="C276" s="6"/>
      <c r="D276" s="6"/>
      <c r="E276" s="254"/>
      <c r="F276" s="254"/>
      <c r="G276" s="32"/>
      <c r="H276" s="32"/>
      <c r="J276" s="6"/>
      <c r="K276" s="6"/>
      <c r="L276" s="6"/>
      <c r="M276" s="6"/>
      <c r="N276" s="6"/>
    </row>
    <row r="277" spans="1:14" s="8" customFormat="1" x14ac:dyDescent="0.2">
      <c r="A277" s="6"/>
      <c r="B277" s="6"/>
      <c r="C277" s="6"/>
      <c r="D277" s="6"/>
      <c r="E277" s="254"/>
      <c r="F277" s="254"/>
      <c r="G277" s="32"/>
      <c r="H277" s="32"/>
      <c r="J277" s="6"/>
      <c r="K277" s="6"/>
      <c r="L277" s="6"/>
      <c r="M277" s="6"/>
      <c r="N277" s="6"/>
    </row>
    <row r="278" spans="1:14" s="8" customFormat="1" x14ac:dyDescent="0.2">
      <c r="A278" s="6"/>
      <c r="B278" s="6"/>
      <c r="C278" s="6"/>
      <c r="D278" s="6"/>
      <c r="E278" s="254"/>
      <c r="F278" s="254"/>
      <c r="G278" s="32"/>
      <c r="H278" s="32"/>
      <c r="J278" s="6"/>
      <c r="K278" s="6"/>
      <c r="L278" s="6"/>
      <c r="M278" s="6"/>
      <c r="N278" s="6"/>
    </row>
    <row r="279" spans="1:14" s="8" customFormat="1" x14ac:dyDescent="0.2">
      <c r="A279" s="6"/>
      <c r="B279" s="6"/>
      <c r="C279" s="6"/>
      <c r="D279" s="6"/>
      <c r="E279" s="254"/>
      <c r="F279" s="254"/>
      <c r="G279" s="32"/>
      <c r="H279" s="32"/>
      <c r="J279" s="6"/>
      <c r="K279" s="6"/>
      <c r="L279" s="6"/>
      <c r="M279" s="6"/>
      <c r="N279" s="6"/>
    </row>
    <row r="280" spans="1:14" s="8" customFormat="1" x14ac:dyDescent="0.2">
      <c r="A280" s="6"/>
      <c r="B280" s="6"/>
      <c r="C280" s="6"/>
      <c r="D280" s="6"/>
      <c r="E280" s="254"/>
      <c r="F280" s="254"/>
      <c r="G280" s="32"/>
      <c r="H280" s="32"/>
      <c r="J280" s="6"/>
      <c r="K280" s="6"/>
      <c r="L280" s="6"/>
      <c r="M280" s="6"/>
      <c r="N280" s="6"/>
    </row>
    <row r="281" spans="1:14" s="8" customFormat="1" x14ac:dyDescent="0.2">
      <c r="A281" s="6"/>
      <c r="B281" s="6"/>
      <c r="C281" s="6"/>
      <c r="D281" s="6"/>
      <c r="E281" s="254"/>
      <c r="F281" s="254"/>
      <c r="G281" s="32"/>
      <c r="H281" s="32"/>
      <c r="J281" s="6"/>
      <c r="K281" s="6"/>
      <c r="L281" s="6"/>
      <c r="M281" s="6"/>
      <c r="N281" s="6"/>
    </row>
    <row r="282" spans="1:14" s="8" customFormat="1" x14ac:dyDescent="0.2">
      <c r="A282" s="6"/>
      <c r="B282" s="6"/>
      <c r="C282" s="6"/>
      <c r="D282" s="6"/>
      <c r="E282" s="254"/>
      <c r="F282" s="254"/>
      <c r="G282" s="32"/>
      <c r="H282" s="32"/>
      <c r="J282" s="6"/>
      <c r="K282" s="6"/>
      <c r="L282" s="6"/>
      <c r="M282" s="6"/>
      <c r="N282" s="6"/>
    </row>
    <row r="283" spans="1:14" s="8" customFormat="1" x14ac:dyDescent="0.2">
      <c r="A283" s="6"/>
      <c r="B283" s="6"/>
      <c r="C283" s="6"/>
      <c r="D283" s="6"/>
      <c r="E283" s="254"/>
      <c r="F283" s="254"/>
      <c r="G283" s="32"/>
      <c r="H283" s="32"/>
      <c r="J283" s="6"/>
      <c r="K283" s="6"/>
      <c r="L283" s="6"/>
      <c r="M283" s="6"/>
      <c r="N283" s="6"/>
    </row>
    <row r="284" spans="1:14" s="8" customFormat="1" x14ac:dyDescent="0.2">
      <c r="A284" s="6"/>
      <c r="B284" s="6"/>
      <c r="C284" s="6"/>
      <c r="D284" s="6"/>
      <c r="E284" s="254"/>
      <c r="F284" s="254"/>
      <c r="G284" s="32"/>
      <c r="H284" s="32"/>
      <c r="J284" s="6"/>
      <c r="K284" s="6"/>
      <c r="L284" s="6"/>
      <c r="M284" s="6"/>
      <c r="N284" s="6"/>
    </row>
    <row r="285" spans="1:14" s="8" customFormat="1" x14ac:dyDescent="0.2">
      <c r="A285" s="6"/>
      <c r="B285" s="6"/>
      <c r="C285" s="6"/>
      <c r="D285" s="6"/>
      <c r="E285" s="254"/>
      <c r="F285" s="254"/>
      <c r="G285" s="32"/>
      <c r="H285" s="32"/>
      <c r="J285" s="6"/>
      <c r="K285" s="6"/>
      <c r="L285" s="6"/>
      <c r="M285" s="6"/>
      <c r="N285" s="6"/>
    </row>
    <row r="286" spans="1:14" s="8" customFormat="1" x14ac:dyDescent="0.2">
      <c r="A286" s="6"/>
      <c r="B286" s="6"/>
      <c r="C286" s="6"/>
      <c r="D286" s="6"/>
      <c r="E286" s="254"/>
      <c r="F286" s="254"/>
      <c r="G286" s="32"/>
      <c r="H286" s="32"/>
      <c r="J286" s="6"/>
      <c r="K286" s="6"/>
      <c r="L286" s="6"/>
      <c r="M286" s="6"/>
      <c r="N286" s="6"/>
    </row>
    <row r="287" spans="1:14" s="8" customFormat="1" x14ac:dyDescent="0.2">
      <c r="A287" s="6"/>
      <c r="B287" s="6"/>
      <c r="C287" s="6"/>
      <c r="D287" s="6"/>
      <c r="E287" s="254"/>
      <c r="F287" s="254"/>
      <c r="G287" s="32"/>
      <c r="H287" s="32"/>
      <c r="J287" s="6"/>
      <c r="K287" s="6"/>
      <c r="L287" s="6"/>
      <c r="M287" s="6"/>
      <c r="N287" s="6"/>
    </row>
    <row r="288" spans="1:14" s="8" customFormat="1" x14ac:dyDescent="0.2">
      <c r="A288" s="6"/>
      <c r="B288" s="6"/>
      <c r="C288" s="6"/>
      <c r="D288" s="6"/>
      <c r="E288" s="254"/>
      <c r="F288" s="254"/>
      <c r="G288" s="32"/>
      <c r="H288" s="32"/>
      <c r="J288" s="6"/>
      <c r="K288" s="6"/>
      <c r="L288" s="6"/>
      <c r="M288" s="6"/>
      <c r="N288" s="6"/>
    </row>
    <row r="289" spans="1:14" s="8" customFormat="1" x14ac:dyDescent="0.2">
      <c r="A289" s="6"/>
      <c r="B289" s="6"/>
      <c r="C289" s="6"/>
      <c r="D289" s="6"/>
      <c r="E289" s="254"/>
      <c r="F289" s="254"/>
      <c r="G289" s="32"/>
      <c r="H289" s="32"/>
      <c r="J289" s="6"/>
      <c r="K289" s="6"/>
      <c r="L289" s="6"/>
      <c r="M289" s="6"/>
      <c r="N289" s="6"/>
    </row>
    <row r="290" spans="1:14" s="8" customFormat="1" x14ac:dyDescent="0.2">
      <c r="A290" s="6"/>
      <c r="B290" s="6"/>
      <c r="C290" s="6"/>
      <c r="D290" s="6"/>
      <c r="E290" s="254"/>
      <c r="F290" s="254"/>
      <c r="G290" s="32"/>
      <c r="H290" s="32"/>
      <c r="J290" s="6"/>
      <c r="K290" s="6"/>
      <c r="L290" s="6"/>
      <c r="M290" s="6"/>
      <c r="N290" s="6"/>
    </row>
    <row r="291" spans="1:14" s="8" customFormat="1" x14ac:dyDescent="0.2">
      <c r="A291" s="6"/>
      <c r="B291" s="6"/>
      <c r="C291" s="6"/>
      <c r="D291" s="6"/>
      <c r="E291" s="254"/>
      <c r="F291" s="254"/>
      <c r="G291" s="32"/>
      <c r="H291" s="32"/>
      <c r="J291" s="6"/>
      <c r="K291" s="6"/>
      <c r="L291" s="6"/>
      <c r="M291" s="6"/>
      <c r="N291" s="6"/>
    </row>
    <row r="292" spans="1:14" s="8" customFormat="1" x14ac:dyDescent="0.2">
      <c r="A292" s="6"/>
      <c r="B292" s="6"/>
      <c r="C292" s="6"/>
      <c r="D292" s="6"/>
      <c r="E292" s="254"/>
      <c r="F292" s="254"/>
      <c r="G292" s="32"/>
      <c r="H292" s="32"/>
      <c r="J292" s="6"/>
      <c r="K292" s="6"/>
      <c r="L292" s="6"/>
      <c r="M292" s="6"/>
      <c r="N292" s="6"/>
    </row>
    <row r="293" spans="1:14" s="8" customFormat="1" x14ac:dyDescent="0.2">
      <c r="A293" s="6"/>
      <c r="B293" s="6"/>
      <c r="C293" s="6"/>
      <c r="D293" s="6"/>
      <c r="E293" s="254"/>
      <c r="F293" s="254"/>
      <c r="G293" s="32"/>
      <c r="H293" s="32"/>
      <c r="J293" s="6"/>
      <c r="K293" s="6"/>
      <c r="L293" s="6"/>
      <c r="M293" s="6"/>
      <c r="N293" s="6"/>
    </row>
    <row r="294" spans="1:14" s="8" customFormat="1" x14ac:dyDescent="0.2">
      <c r="A294" s="6"/>
      <c r="B294" s="6"/>
      <c r="C294" s="6"/>
      <c r="D294" s="6"/>
      <c r="E294" s="254"/>
      <c r="F294" s="254"/>
      <c r="G294" s="32"/>
      <c r="H294" s="32"/>
      <c r="J294" s="6"/>
      <c r="K294" s="6"/>
      <c r="L294" s="6"/>
      <c r="M294" s="6"/>
      <c r="N294" s="6"/>
    </row>
    <row r="295" spans="1:14" s="8" customFormat="1" x14ac:dyDescent="0.2">
      <c r="A295" s="6"/>
      <c r="B295" s="6"/>
      <c r="C295" s="6"/>
      <c r="D295" s="6"/>
      <c r="E295" s="254"/>
      <c r="F295" s="254"/>
      <c r="G295" s="32"/>
      <c r="H295" s="32"/>
      <c r="J295" s="6"/>
      <c r="K295" s="6"/>
      <c r="L295" s="6"/>
      <c r="M295" s="6"/>
      <c r="N295" s="6"/>
    </row>
    <row r="296" spans="1:14" s="8" customFormat="1" x14ac:dyDescent="0.2">
      <c r="A296" s="6"/>
      <c r="B296" s="6"/>
      <c r="C296" s="6"/>
      <c r="D296" s="6"/>
      <c r="E296" s="254"/>
      <c r="F296" s="254"/>
      <c r="G296" s="32"/>
      <c r="H296" s="32"/>
      <c r="J296" s="6"/>
      <c r="K296" s="6"/>
      <c r="L296" s="6"/>
      <c r="M296" s="6"/>
      <c r="N296" s="6"/>
    </row>
    <row r="297" spans="1:14" s="8" customFormat="1" x14ac:dyDescent="0.2">
      <c r="A297" s="6"/>
      <c r="B297" s="6"/>
      <c r="C297" s="6"/>
      <c r="D297" s="6"/>
      <c r="E297" s="254"/>
      <c r="F297" s="254"/>
      <c r="G297" s="32"/>
      <c r="H297" s="32"/>
      <c r="J297" s="6"/>
      <c r="K297" s="6"/>
      <c r="L297" s="6"/>
      <c r="M297" s="6"/>
      <c r="N297" s="6"/>
    </row>
    <row r="298" spans="1:14" s="8" customFormat="1" x14ac:dyDescent="0.2">
      <c r="A298" s="6"/>
      <c r="B298" s="6"/>
      <c r="C298" s="6"/>
      <c r="D298" s="6"/>
      <c r="E298" s="254"/>
      <c r="F298" s="254"/>
      <c r="G298" s="32"/>
      <c r="H298" s="32"/>
      <c r="J298" s="6"/>
      <c r="K298" s="6"/>
      <c r="L298" s="6"/>
      <c r="M298" s="6"/>
      <c r="N298" s="6"/>
    </row>
    <row r="299" spans="1:14" s="8" customFormat="1" x14ac:dyDescent="0.2">
      <c r="A299" s="6"/>
      <c r="B299" s="6"/>
      <c r="C299" s="6"/>
      <c r="D299" s="6"/>
      <c r="E299" s="254"/>
      <c r="F299" s="254"/>
      <c r="G299" s="32"/>
      <c r="H299" s="32"/>
      <c r="J299" s="6"/>
      <c r="K299" s="6"/>
      <c r="L299" s="6"/>
      <c r="M299" s="6"/>
      <c r="N299" s="6"/>
    </row>
    <row r="300" spans="1:14" s="8" customFormat="1" x14ac:dyDescent="0.2">
      <c r="A300" s="6"/>
      <c r="B300" s="6"/>
      <c r="C300" s="6"/>
      <c r="D300" s="6"/>
      <c r="E300" s="254"/>
      <c r="F300" s="254"/>
      <c r="G300" s="32"/>
      <c r="H300" s="32"/>
      <c r="J300" s="6"/>
      <c r="K300" s="6"/>
      <c r="L300" s="6"/>
      <c r="M300" s="6"/>
      <c r="N300" s="6"/>
    </row>
    <row r="301" spans="1:14" s="8" customFormat="1" x14ac:dyDescent="0.2">
      <c r="A301" s="6"/>
      <c r="B301" s="6"/>
      <c r="C301" s="6"/>
      <c r="D301" s="6"/>
      <c r="E301" s="254"/>
      <c r="F301" s="254"/>
      <c r="G301" s="32"/>
      <c r="H301" s="32"/>
      <c r="J301" s="6"/>
      <c r="K301" s="6"/>
      <c r="L301" s="6"/>
      <c r="M301" s="6"/>
      <c r="N301" s="6"/>
    </row>
    <row r="302" spans="1:14" s="8" customFormat="1" x14ac:dyDescent="0.2">
      <c r="A302" s="6"/>
      <c r="B302" s="6"/>
      <c r="C302" s="6"/>
      <c r="D302" s="6"/>
      <c r="E302" s="254"/>
      <c r="F302" s="254"/>
      <c r="G302" s="32"/>
      <c r="H302" s="32"/>
      <c r="J302" s="6"/>
      <c r="K302" s="6"/>
      <c r="L302" s="6"/>
      <c r="M302" s="6"/>
      <c r="N302" s="6"/>
    </row>
    <row r="303" spans="1:14" s="8" customFormat="1" x14ac:dyDescent="0.2">
      <c r="A303" s="6"/>
      <c r="B303" s="6"/>
      <c r="C303" s="6"/>
      <c r="D303" s="6"/>
      <c r="E303" s="254"/>
      <c r="F303" s="254"/>
      <c r="G303" s="32"/>
      <c r="H303" s="32"/>
      <c r="J303" s="6"/>
      <c r="K303" s="6"/>
      <c r="L303" s="6"/>
      <c r="M303" s="6"/>
      <c r="N303" s="6"/>
    </row>
    <row r="304" spans="1:14" s="8" customFormat="1" x14ac:dyDescent="0.2">
      <c r="A304" s="6"/>
      <c r="B304" s="6"/>
      <c r="C304" s="6"/>
      <c r="D304" s="6"/>
      <c r="E304" s="254"/>
      <c r="F304" s="254"/>
      <c r="G304" s="32"/>
      <c r="H304" s="32"/>
      <c r="J304" s="6"/>
      <c r="K304" s="6"/>
      <c r="L304" s="6"/>
      <c r="M304" s="6"/>
      <c r="N304" s="6"/>
    </row>
    <row r="305" spans="1:14" s="8" customFormat="1" x14ac:dyDescent="0.2">
      <c r="A305" s="6"/>
      <c r="B305" s="6"/>
      <c r="C305" s="6"/>
      <c r="D305" s="6"/>
      <c r="E305" s="254"/>
      <c r="F305" s="254"/>
      <c r="G305" s="32"/>
      <c r="H305" s="32"/>
      <c r="J305" s="6"/>
      <c r="K305" s="6"/>
      <c r="L305" s="6"/>
      <c r="M305" s="6"/>
      <c r="N305" s="6"/>
    </row>
    <row r="306" spans="1:14" s="8" customFormat="1" x14ac:dyDescent="0.2">
      <c r="A306" s="6"/>
      <c r="B306" s="6"/>
      <c r="C306" s="6"/>
      <c r="D306" s="6"/>
      <c r="E306" s="254"/>
      <c r="F306" s="254"/>
      <c r="G306" s="32"/>
      <c r="H306" s="32"/>
      <c r="J306" s="6"/>
      <c r="K306" s="6"/>
      <c r="L306" s="6"/>
      <c r="M306" s="6"/>
      <c r="N306" s="6"/>
    </row>
    <row r="307" spans="1:14" s="8" customFormat="1" x14ac:dyDescent="0.2">
      <c r="A307" s="6"/>
      <c r="B307" s="6"/>
      <c r="C307" s="6"/>
      <c r="D307" s="6"/>
      <c r="E307" s="6"/>
      <c r="F307" s="6"/>
      <c r="G307" s="32"/>
      <c r="H307" s="32"/>
      <c r="J307" s="6"/>
      <c r="K307" s="6"/>
      <c r="L307" s="6"/>
      <c r="M307" s="6"/>
      <c r="N307" s="6"/>
    </row>
    <row r="308" spans="1:14" s="8" customFormat="1" x14ac:dyDescent="0.2">
      <c r="A308" s="6"/>
      <c r="B308" s="6"/>
      <c r="C308" s="6"/>
      <c r="D308" s="6"/>
      <c r="E308" s="6"/>
      <c r="F308" s="6"/>
      <c r="G308" s="32"/>
      <c r="H308" s="32"/>
      <c r="J308" s="6"/>
      <c r="K308" s="6"/>
      <c r="L308" s="6"/>
      <c r="M308" s="6"/>
      <c r="N308" s="6"/>
    </row>
    <row r="309" spans="1:14" s="8" customFormat="1" x14ac:dyDescent="0.2">
      <c r="A309" s="6"/>
      <c r="B309" s="6"/>
      <c r="C309" s="6"/>
      <c r="D309" s="6"/>
      <c r="E309" s="6"/>
      <c r="F309" s="6"/>
      <c r="G309" s="32"/>
      <c r="H309" s="32"/>
      <c r="J309" s="6"/>
      <c r="K309" s="6"/>
      <c r="L309" s="6"/>
      <c r="M309" s="6"/>
      <c r="N309" s="6"/>
    </row>
    <row r="310" spans="1:14" s="8" customFormat="1" x14ac:dyDescent="0.2">
      <c r="A310" s="6"/>
      <c r="B310" s="6"/>
      <c r="C310" s="6"/>
      <c r="D310" s="6"/>
      <c r="E310" s="6"/>
      <c r="F310" s="6"/>
      <c r="G310" s="32"/>
      <c r="H310" s="32"/>
      <c r="J310" s="6"/>
      <c r="K310" s="6"/>
      <c r="L310" s="6"/>
      <c r="M310" s="6"/>
      <c r="N310" s="6"/>
    </row>
    <row r="311" spans="1:14" s="8" customFormat="1" x14ac:dyDescent="0.2">
      <c r="A311" s="6"/>
      <c r="B311" s="6"/>
      <c r="C311" s="6"/>
      <c r="D311" s="6"/>
      <c r="E311" s="6"/>
      <c r="F311" s="6"/>
      <c r="G311" s="32"/>
      <c r="H311" s="32"/>
      <c r="J311" s="6"/>
      <c r="K311" s="6"/>
      <c r="L311" s="6"/>
      <c r="M311" s="6"/>
      <c r="N311" s="6"/>
    </row>
    <row r="312" spans="1:14" s="8" customFormat="1" x14ac:dyDescent="0.2">
      <c r="A312" s="6"/>
      <c r="B312" s="6"/>
      <c r="C312" s="6"/>
      <c r="D312" s="6"/>
      <c r="E312" s="6"/>
      <c r="F312" s="6"/>
      <c r="G312" s="32"/>
      <c r="H312" s="32"/>
      <c r="J312" s="6"/>
      <c r="K312" s="6"/>
      <c r="L312" s="6"/>
      <c r="M312" s="6"/>
      <c r="N312" s="6"/>
    </row>
    <row r="313" spans="1:14" s="8" customFormat="1" x14ac:dyDescent="0.2">
      <c r="A313" s="6"/>
      <c r="B313" s="6"/>
      <c r="C313" s="6"/>
      <c r="D313" s="6"/>
      <c r="E313" s="6"/>
      <c r="F313" s="6"/>
      <c r="G313" s="32"/>
      <c r="H313" s="32"/>
      <c r="J313" s="6"/>
      <c r="K313" s="6"/>
      <c r="L313" s="6"/>
      <c r="M313" s="6"/>
      <c r="N313" s="6"/>
    </row>
    <row r="314" spans="1:14" s="8" customFormat="1" x14ac:dyDescent="0.2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</row>
    <row r="315" spans="1:14" s="8" customFormat="1" x14ac:dyDescent="0.2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</row>
    <row r="316" spans="1:14" s="8" customFormat="1" x14ac:dyDescent="0.2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</row>
    <row r="317" spans="1:14" s="8" customFormat="1" x14ac:dyDescent="0.2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</row>
    <row r="318" spans="1:14" s="8" customFormat="1" x14ac:dyDescent="0.2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</row>
    <row r="319" spans="1:14" s="8" customFormat="1" x14ac:dyDescent="0.2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</row>
    <row r="320" spans="1:14" s="8" customFormat="1" x14ac:dyDescent="0.2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</row>
    <row r="321" spans="1:14" s="8" customFormat="1" x14ac:dyDescent="0.2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</row>
    <row r="322" spans="1:14" s="8" customFormat="1" x14ac:dyDescent="0.2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</row>
    <row r="323" spans="1:14" s="8" customFormat="1" x14ac:dyDescent="0.2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</row>
    <row r="324" spans="1:14" s="8" customFormat="1" x14ac:dyDescent="0.2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</row>
    <row r="325" spans="1:14" s="8" customFormat="1" x14ac:dyDescent="0.2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</row>
    <row r="326" spans="1:14" s="8" customFormat="1" x14ac:dyDescent="0.2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</row>
    <row r="327" spans="1:14" s="8" customFormat="1" x14ac:dyDescent="0.2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</row>
    <row r="328" spans="1:14" s="8" customFormat="1" x14ac:dyDescent="0.2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</row>
    <row r="329" spans="1:14" s="8" customFormat="1" x14ac:dyDescent="0.2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</row>
    <row r="330" spans="1:14" s="8" customFormat="1" x14ac:dyDescent="0.2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</row>
    <row r="331" spans="1:14" s="8" customFormat="1" x14ac:dyDescent="0.2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</row>
    <row r="332" spans="1:14" s="8" customFormat="1" x14ac:dyDescent="0.2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</row>
    <row r="333" spans="1:14" s="8" customFormat="1" x14ac:dyDescent="0.2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</row>
    <row r="334" spans="1:14" s="8" customFormat="1" x14ac:dyDescent="0.2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</row>
    <row r="335" spans="1:14" s="8" customFormat="1" x14ac:dyDescent="0.2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</row>
    <row r="336" spans="1:14" s="8" customFormat="1" x14ac:dyDescent="0.2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</row>
    <row r="337" spans="1:14" s="8" customFormat="1" x14ac:dyDescent="0.2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</row>
    <row r="338" spans="1:14" s="8" customFormat="1" x14ac:dyDescent="0.2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</row>
    <row r="339" spans="1:14" s="8" customFormat="1" x14ac:dyDescent="0.2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</row>
    <row r="340" spans="1:14" s="8" customFormat="1" x14ac:dyDescent="0.2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</row>
    <row r="341" spans="1:14" s="8" customFormat="1" x14ac:dyDescent="0.2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</row>
    <row r="342" spans="1:14" s="8" customFormat="1" x14ac:dyDescent="0.2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</row>
    <row r="343" spans="1:14" s="8" customFormat="1" x14ac:dyDescent="0.2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</row>
    <row r="344" spans="1:14" s="8" customFormat="1" x14ac:dyDescent="0.2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</row>
    <row r="345" spans="1:14" s="8" customFormat="1" x14ac:dyDescent="0.2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</row>
    <row r="346" spans="1:14" s="8" customFormat="1" x14ac:dyDescent="0.2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</row>
    <row r="347" spans="1:14" s="8" customFormat="1" x14ac:dyDescent="0.2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</row>
    <row r="348" spans="1:14" s="8" customFormat="1" x14ac:dyDescent="0.2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</row>
    <row r="349" spans="1:14" s="8" customFormat="1" x14ac:dyDescent="0.2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</row>
    <row r="350" spans="1:14" s="8" customFormat="1" x14ac:dyDescent="0.2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</row>
    <row r="351" spans="1:14" s="8" customFormat="1" x14ac:dyDescent="0.2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</row>
    <row r="352" spans="1:14" s="8" customFormat="1" x14ac:dyDescent="0.2">
      <c r="A352" s="6"/>
      <c r="B352" s="6"/>
      <c r="C352" s="6"/>
      <c r="D352" s="6"/>
      <c r="E352" s="6"/>
      <c r="F352" s="6"/>
      <c r="G352" s="32"/>
      <c r="H352" s="32"/>
      <c r="J352" s="6"/>
      <c r="K352" s="6"/>
      <c r="L352" s="6"/>
      <c r="M352" s="6"/>
      <c r="N352" s="6"/>
    </row>
    <row r="353" spans="1:14" s="8" customFormat="1" x14ac:dyDescent="0.2">
      <c r="A353" s="6"/>
      <c r="B353" s="6"/>
      <c r="C353" s="6"/>
      <c r="D353" s="6"/>
      <c r="E353" s="6"/>
      <c r="F353" s="6"/>
      <c r="G353" s="32"/>
      <c r="H353" s="32"/>
      <c r="J353" s="6"/>
      <c r="K353" s="6"/>
      <c r="L353" s="6"/>
      <c r="M353" s="6"/>
      <c r="N353" s="6"/>
    </row>
    <row r="354" spans="1:14" s="8" customFormat="1" x14ac:dyDescent="0.2">
      <c r="A354" s="6"/>
      <c r="B354" s="6"/>
      <c r="C354" s="6"/>
      <c r="D354" s="6"/>
      <c r="E354" s="6"/>
      <c r="F354" s="6"/>
      <c r="G354" s="32"/>
      <c r="H354" s="32"/>
      <c r="J354" s="6"/>
      <c r="K354" s="6"/>
      <c r="L354" s="6"/>
      <c r="M354" s="6"/>
      <c r="N354" s="6"/>
    </row>
    <row r="355" spans="1:14" s="8" customFormat="1" x14ac:dyDescent="0.2">
      <c r="A355" s="6"/>
      <c r="B355" s="6"/>
      <c r="C355" s="6"/>
      <c r="D355" s="6"/>
      <c r="E355" s="6"/>
      <c r="F355" s="6"/>
      <c r="G355" s="32"/>
      <c r="H355" s="32"/>
      <c r="J355" s="6"/>
      <c r="K355" s="6"/>
      <c r="L355" s="6"/>
      <c r="M355" s="6"/>
      <c r="N355" s="6"/>
    </row>
    <row r="356" spans="1:14" s="8" customFormat="1" x14ac:dyDescent="0.2">
      <c r="A356" s="6"/>
      <c r="B356" s="6"/>
      <c r="C356" s="6"/>
      <c r="D356" s="6"/>
      <c r="E356" s="6"/>
      <c r="F356" s="6"/>
      <c r="G356" s="32"/>
      <c r="H356" s="32"/>
      <c r="J356" s="6"/>
      <c r="K356" s="6"/>
      <c r="L356" s="6"/>
      <c r="M356" s="6"/>
      <c r="N356" s="6"/>
    </row>
    <row r="357" spans="1:14" s="8" customFormat="1" x14ac:dyDescent="0.2">
      <c r="A357" s="6"/>
      <c r="B357" s="6"/>
      <c r="C357" s="6"/>
      <c r="D357" s="6"/>
      <c r="E357" s="6"/>
      <c r="F357" s="6"/>
      <c r="G357" s="272"/>
      <c r="H357" s="272"/>
      <c r="J357" s="6"/>
      <c r="K357" s="6"/>
      <c r="L357" s="6"/>
      <c r="M357" s="6"/>
      <c r="N357" s="6"/>
    </row>
    <row r="358" spans="1:14" s="8" customFormat="1" x14ac:dyDescent="0.2">
      <c r="A358" s="6"/>
      <c r="B358" s="6"/>
      <c r="C358" s="6"/>
      <c r="D358" s="6"/>
      <c r="E358" s="6"/>
      <c r="F358" s="6"/>
      <c r="G358" s="272"/>
      <c r="H358" s="272"/>
      <c r="J358" s="6"/>
      <c r="K358" s="6"/>
      <c r="L358" s="6"/>
      <c r="M358" s="6"/>
      <c r="N358" s="6"/>
    </row>
    <row r="359" spans="1:14" s="8" customFormat="1" x14ac:dyDescent="0.2">
      <c r="A359" s="6"/>
      <c r="B359" s="6"/>
      <c r="C359" s="6"/>
      <c r="D359" s="6"/>
      <c r="E359" s="6"/>
      <c r="F359" s="6"/>
      <c r="G359" s="272"/>
      <c r="H359" s="272"/>
      <c r="J359" s="6"/>
      <c r="K359" s="6"/>
      <c r="L359" s="6"/>
      <c r="M359" s="6"/>
      <c r="N359" s="6"/>
    </row>
    <row r="360" spans="1:14" s="8" customFormat="1" x14ac:dyDescent="0.2">
      <c r="A360" s="6"/>
      <c r="B360" s="6"/>
      <c r="C360" s="6"/>
      <c r="D360" s="6"/>
      <c r="E360" s="6"/>
      <c r="F360" s="6"/>
      <c r="G360" s="272"/>
      <c r="H360" s="272"/>
      <c r="J360" s="6"/>
      <c r="K360" s="6"/>
      <c r="L360" s="6"/>
      <c r="M360" s="6"/>
      <c r="N360" s="6"/>
    </row>
    <row r="361" spans="1:14" s="8" customFormat="1" x14ac:dyDescent="0.2">
      <c r="A361" s="6"/>
      <c r="B361" s="6"/>
      <c r="C361" s="6"/>
      <c r="D361" s="6"/>
      <c r="E361" s="6"/>
      <c r="F361" s="6"/>
      <c r="G361" s="272"/>
      <c r="H361" s="272"/>
      <c r="J361" s="6"/>
      <c r="K361" s="6"/>
      <c r="L361" s="6"/>
      <c r="M361" s="6"/>
      <c r="N361" s="6"/>
    </row>
    <row r="362" spans="1:14" s="8" customFormat="1" x14ac:dyDescent="0.2">
      <c r="A362" s="6"/>
      <c r="B362" s="6"/>
      <c r="C362" s="6"/>
      <c r="D362" s="6"/>
      <c r="E362" s="6"/>
      <c r="F362" s="6"/>
      <c r="G362" s="272"/>
      <c r="H362" s="272"/>
      <c r="J362" s="6"/>
      <c r="K362" s="6"/>
      <c r="L362" s="6"/>
      <c r="M362" s="6"/>
      <c r="N362" s="6"/>
    </row>
    <row r="363" spans="1:14" s="8" customFormat="1" x14ac:dyDescent="0.2">
      <c r="A363" s="6"/>
      <c r="B363" s="6"/>
      <c r="C363" s="6"/>
      <c r="D363" s="6"/>
      <c r="E363" s="6"/>
      <c r="F363" s="6"/>
      <c r="G363" s="272"/>
      <c r="H363" s="272"/>
      <c r="J363" s="6"/>
      <c r="K363" s="6"/>
      <c r="L363" s="6"/>
      <c r="M363" s="6"/>
      <c r="N363" s="6"/>
    </row>
    <row r="364" spans="1:14" s="8" customFormat="1" x14ac:dyDescent="0.2">
      <c r="A364" s="6"/>
      <c r="B364" s="6"/>
      <c r="C364" s="6"/>
      <c r="D364" s="6"/>
      <c r="E364" s="6"/>
      <c r="F364" s="6"/>
      <c r="G364" s="272"/>
      <c r="H364" s="272"/>
      <c r="J364" s="6"/>
      <c r="K364" s="6"/>
      <c r="L364" s="6"/>
      <c r="M364" s="6"/>
      <c r="N364" s="6"/>
    </row>
    <row r="365" spans="1:14" s="8" customFormat="1" x14ac:dyDescent="0.2">
      <c r="A365" s="6"/>
      <c r="B365" s="6"/>
      <c r="C365" s="6"/>
      <c r="D365" s="6"/>
      <c r="E365" s="6"/>
      <c r="F365" s="6"/>
      <c r="G365" s="272"/>
      <c r="H365" s="272"/>
      <c r="J365" s="6"/>
      <c r="K365" s="6"/>
      <c r="L365" s="6"/>
      <c r="M365" s="6"/>
      <c r="N365" s="6"/>
    </row>
    <row r="366" spans="1:14" s="8" customFormat="1" x14ac:dyDescent="0.2">
      <c r="A366" s="6"/>
      <c r="B366" s="6"/>
      <c r="C366" s="6"/>
      <c r="D366" s="6"/>
      <c r="E366" s="6"/>
      <c r="F366" s="6"/>
      <c r="G366" s="272"/>
      <c r="H366" s="272"/>
      <c r="J366" s="6"/>
      <c r="K366" s="6"/>
      <c r="L366" s="6"/>
      <c r="M366" s="6"/>
      <c r="N366" s="6"/>
    </row>
    <row r="367" spans="1:14" s="8" customFormat="1" x14ac:dyDescent="0.2">
      <c r="A367" s="6"/>
      <c r="B367" s="6"/>
      <c r="C367" s="6"/>
      <c r="D367" s="6"/>
      <c r="E367" s="6"/>
      <c r="F367" s="6"/>
      <c r="G367" s="272"/>
      <c r="H367" s="272"/>
      <c r="J367" s="6"/>
      <c r="K367" s="6"/>
      <c r="L367" s="6"/>
      <c r="M367" s="6"/>
      <c r="N367" s="6"/>
    </row>
    <row r="368" spans="1:14" s="8" customFormat="1" x14ac:dyDescent="0.2">
      <c r="A368" s="6"/>
      <c r="B368" s="6"/>
      <c r="C368" s="6"/>
      <c r="D368" s="6"/>
      <c r="E368" s="6"/>
      <c r="F368" s="6"/>
      <c r="G368" s="272"/>
      <c r="H368" s="272"/>
      <c r="J368" s="6"/>
      <c r="K368" s="6"/>
      <c r="L368" s="6"/>
      <c r="M368" s="6"/>
      <c r="N368" s="6"/>
    </row>
    <row r="369" spans="1:14" s="8" customFormat="1" x14ac:dyDescent="0.2">
      <c r="A369" s="6"/>
      <c r="B369" s="6"/>
      <c r="C369" s="6"/>
      <c r="D369" s="6"/>
      <c r="E369" s="6"/>
      <c r="F369" s="6"/>
      <c r="G369" s="272"/>
      <c r="H369" s="272"/>
      <c r="J369" s="6"/>
      <c r="K369" s="6"/>
      <c r="L369" s="6"/>
      <c r="M369" s="6"/>
      <c r="N369" s="6"/>
    </row>
    <row r="370" spans="1:14" s="8" customFormat="1" x14ac:dyDescent="0.2">
      <c r="A370" s="6"/>
      <c r="B370" s="6"/>
      <c r="C370" s="6"/>
      <c r="D370" s="6"/>
      <c r="E370" s="6"/>
      <c r="F370" s="6"/>
      <c r="G370" s="272"/>
      <c r="H370" s="272"/>
      <c r="J370" s="6"/>
      <c r="K370" s="6"/>
      <c r="L370" s="6"/>
      <c r="M370" s="6"/>
      <c r="N370" s="6"/>
    </row>
    <row r="371" spans="1:14" s="8" customFormat="1" x14ac:dyDescent="0.2">
      <c r="A371" s="6"/>
      <c r="B371" s="6"/>
      <c r="C371" s="6"/>
      <c r="D371" s="6"/>
      <c r="E371" s="6"/>
      <c r="F371" s="6"/>
      <c r="G371" s="272"/>
      <c r="H371" s="272"/>
      <c r="J371" s="6"/>
      <c r="K371" s="6"/>
      <c r="L371" s="6"/>
      <c r="M371" s="6"/>
      <c r="N371" s="6"/>
    </row>
    <row r="372" spans="1:14" s="8" customFormat="1" x14ac:dyDescent="0.2">
      <c r="A372" s="6"/>
      <c r="B372" s="6"/>
      <c r="C372" s="6"/>
      <c r="D372" s="6"/>
      <c r="E372" s="6"/>
      <c r="F372" s="6"/>
      <c r="G372" s="272"/>
      <c r="H372" s="272"/>
      <c r="J372" s="6"/>
      <c r="K372" s="6"/>
      <c r="L372" s="6"/>
      <c r="M372" s="6"/>
      <c r="N372" s="6"/>
    </row>
    <row r="373" spans="1:14" s="8" customFormat="1" x14ac:dyDescent="0.2">
      <c r="A373" s="6"/>
      <c r="B373" s="6"/>
      <c r="C373" s="6"/>
      <c r="D373" s="6"/>
      <c r="E373" s="6"/>
      <c r="F373" s="6"/>
      <c r="G373" s="272"/>
      <c r="H373" s="272"/>
      <c r="J373" s="6"/>
      <c r="K373" s="6"/>
      <c r="L373" s="6"/>
      <c r="M373" s="6"/>
      <c r="N373" s="6"/>
    </row>
    <row r="374" spans="1:14" s="8" customFormat="1" x14ac:dyDescent="0.2">
      <c r="A374" s="6"/>
      <c r="B374" s="6"/>
      <c r="C374" s="6"/>
      <c r="D374" s="6"/>
      <c r="E374" s="6"/>
      <c r="F374" s="6"/>
      <c r="G374" s="272"/>
      <c r="H374" s="272"/>
      <c r="J374" s="6"/>
      <c r="K374" s="6"/>
      <c r="L374" s="6"/>
      <c r="M374" s="6"/>
      <c r="N374" s="6"/>
    </row>
    <row r="375" spans="1:14" s="8" customFormat="1" x14ac:dyDescent="0.2">
      <c r="A375" s="6"/>
      <c r="B375" s="6"/>
      <c r="C375" s="6"/>
      <c r="D375" s="6"/>
      <c r="E375" s="6"/>
      <c r="F375" s="6"/>
      <c r="G375" s="272"/>
      <c r="H375" s="272"/>
      <c r="J375" s="6"/>
      <c r="K375" s="6"/>
      <c r="L375" s="6"/>
      <c r="M375" s="6"/>
      <c r="N375" s="6"/>
    </row>
    <row r="376" spans="1:14" s="8" customFormat="1" x14ac:dyDescent="0.2">
      <c r="A376" s="6"/>
      <c r="B376" s="6"/>
      <c r="C376" s="6"/>
      <c r="D376" s="6"/>
      <c r="E376" s="6"/>
      <c r="F376" s="6"/>
      <c r="G376" s="272"/>
      <c r="H376" s="272"/>
      <c r="J376" s="6"/>
      <c r="K376" s="6"/>
      <c r="L376" s="6"/>
      <c r="M376" s="6"/>
      <c r="N376" s="6"/>
    </row>
    <row r="377" spans="1:14" s="8" customFormat="1" x14ac:dyDescent="0.2">
      <c r="A377" s="6"/>
      <c r="B377" s="6"/>
      <c r="C377" s="6"/>
      <c r="D377" s="6"/>
      <c r="E377" s="6"/>
      <c r="F377" s="6"/>
      <c r="G377" s="272"/>
      <c r="H377" s="272"/>
      <c r="J377" s="6"/>
      <c r="K377" s="6"/>
      <c r="L377" s="6"/>
      <c r="M377" s="6"/>
      <c r="N377" s="6"/>
    </row>
    <row r="378" spans="1:14" s="8" customFormat="1" x14ac:dyDescent="0.2">
      <c r="A378" s="6"/>
      <c r="B378" s="6"/>
      <c r="C378" s="6"/>
      <c r="D378" s="6"/>
      <c r="E378" s="6"/>
      <c r="F378" s="6"/>
      <c r="G378" s="272"/>
      <c r="H378" s="272"/>
      <c r="J378" s="6"/>
      <c r="K378" s="6"/>
      <c r="L378" s="6"/>
      <c r="M378" s="6"/>
      <c r="N378" s="6"/>
    </row>
    <row r="379" spans="1:14" s="8" customFormat="1" x14ac:dyDescent="0.2">
      <c r="A379" s="6"/>
      <c r="B379" s="6"/>
      <c r="C379" s="6"/>
      <c r="D379" s="6"/>
      <c r="E379" s="6"/>
      <c r="F379" s="6"/>
      <c r="G379" s="272"/>
      <c r="H379" s="272"/>
      <c r="J379" s="6"/>
      <c r="K379" s="6"/>
      <c r="L379" s="6"/>
      <c r="M379" s="6"/>
      <c r="N379" s="6"/>
    </row>
    <row r="380" spans="1:14" s="8" customFormat="1" x14ac:dyDescent="0.2">
      <c r="A380" s="6"/>
      <c r="B380" s="6"/>
      <c r="C380" s="6"/>
      <c r="D380" s="6"/>
      <c r="E380" s="6"/>
      <c r="F380" s="6"/>
      <c r="G380" s="272"/>
      <c r="H380" s="272"/>
      <c r="J380" s="6"/>
      <c r="K380" s="6"/>
      <c r="L380" s="6"/>
      <c r="M380" s="6"/>
      <c r="N380" s="6"/>
    </row>
    <row r="381" spans="1:14" s="8" customFormat="1" x14ac:dyDescent="0.2">
      <c r="A381" s="6"/>
      <c r="B381" s="6"/>
      <c r="C381" s="6"/>
      <c r="D381" s="6"/>
      <c r="E381" s="6"/>
      <c r="F381" s="6"/>
      <c r="G381" s="272"/>
      <c r="H381" s="272"/>
      <c r="J381" s="6"/>
      <c r="K381" s="6"/>
      <c r="L381" s="6"/>
      <c r="M381" s="6"/>
      <c r="N381" s="6"/>
    </row>
    <row r="382" spans="1:14" s="8" customFormat="1" x14ac:dyDescent="0.2">
      <c r="A382" s="6"/>
      <c r="B382" s="6"/>
      <c r="C382" s="6"/>
      <c r="D382" s="6"/>
      <c r="E382" s="6"/>
      <c r="F382" s="6"/>
      <c r="G382" s="272"/>
      <c r="H382" s="272"/>
      <c r="J382" s="6"/>
      <c r="K382" s="6"/>
      <c r="L382" s="6"/>
      <c r="M382" s="6"/>
      <c r="N382" s="6"/>
    </row>
    <row r="383" spans="1:14" s="8" customFormat="1" x14ac:dyDescent="0.2">
      <c r="A383" s="6"/>
      <c r="B383" s="6"/>
      <c r="C383" s="6"/>
      <c r="D383" s="6"/>
      <c r="E383" s="6"/>
      <c r="F383" s="6"/>
      <c r="G383" s="272"/>
      <c r="H383" s="272"/>
      <c r="J383" s="6"/>
      <c r="K383" s="6"/>
      <c r="L383" s="6"/>
      <c r="M383" s="6"/>
      <c r="N383" s="6"/>
    </row>
    <row r="384" spans="1:14" s="8" customFormat="1" x14ac:dyDescent="0.2">
      <c r="A384" s="6"/>
      <c r="B384" s="6"/>
      <c r="C384" s="6"/>
      <c r="D384" s="6"/>
      <c r="E384" s="6"/>
      <c r="F384" s="6"/>
      <c r="G384" s="272"/>
      <c r="H384" s="272"/>
      <c r="J384" s="6"/>
      <c r="K384" s="6"/>
      <c r="L384" s="6"/>
      <c r="M384" s="6"/>
      <c r="N384" s="6"/>
    </row>
    <row r="385" spans="1:14" s="8" customFormat="1" x14ac:dyDescent="0.2">
      <c r="A385" s="6"/>
      <c r="B385" s="6"/>
      <c r="C385" s="6"/>
      <c r="D385" s="6"/>
      <c r="E385" s="6"/>
      <c r="F385" s="6"/>
      <c r="G385" s="272"/>
      <c r="H385" s="272"/>
      <c r="J385" s="6"/>
      <c r="K385" s="6"/>
      <c r="L385" s="6"/>
      <c r="M385" s="6"/>
      <c r="N385" s="6"/>
    </row>
    <row r="386" spans="1:14" s="8" customFormat="1" x14ac:dyDescent="0.2">
      <c r="A386" s="6"/>
      <c r="B386" s="6"/>
      <c r="C386" s="6"/>
      <c r="D386" s="6"/>
      <c r="E386" s="6"/>
      <c r="F386" s="6"/>
      <c r="G386" s="272"/>
      <c r="H386" s="272"/>
      <c r="J386" s="6"/>
      <c r="K386" s="6"/>
      <c r="L386" s="6"/>
      <c r="M386" s="6"/>
      <c r="N386" s="6"/>
    </row>
    <row r="387" spans="1:14" s="8" customFormat="1" x14ac:dyDescent="0.2">
      <c r="A387" s="6"/>
      <c r="B387" s="6"/>
      <c r="C387" s="6"/>
      <c r="D387" s="6"/>
      <c r="E387" s="6"/>
      <c r="F387" s="6"/>
      <c r="G387" s="272"/>
      <c r="H387" s="272"/>
      <c r="J387" s="6"/>
      <c r="K387" s="6"/>
      <c r="L387" s="6"/>
      <c r="M387" s="6"/>
      <c r="N387" s="6"/>
    </row>
    <row r="388" spans="1:14" s="8" customFormat="1" x14ac:dyDescent="0.2">
      <c r="A388" s="6"/>
      <c r="B388" s="6"/>
      <c r="C388" s="6"/>
      <c r="D388" s="6"/>
      <c r="E388" s="6"/>
      <c r="F388" s="6"/>
      <c r="G388" s="272"/>
      <c r="H388" s="272"/>
      <c r="J388" s="6"/>
      <c r="K388" s="6"/>
      <c r="L388" s="6"/>
      <c r="M388" s="6"/>
      <c r="N388" s="6"/>
    </row>
    <row r="389" spans="1:14" s="8" customFormat="1" x14ac:dyDescent="0.2">
      <c r="A389" s="6"/>
      <c r="B389" s="6"/>
      <c r="C389" s="6"/>
      <c r="D389" s="6"/>
      <c r="E389" s="6"/>
      <c r="F389" s="6"/>
      <c r="G389" s="272"/>
      <c r="H389" s="272"/>
      <c r="J389" s="6"/>
      <c r="K389" s="6"/>
      <c r="L389" s="6"/>
      <c r="M389" s="6"/>
      <c r="N389" s="6"/>
    </row>
    <row r="390" spans="1:14" s="8" customFormat="1" x14ac:dyDescent="0.2">
      <c r="A390" s="6"/>
      <c r="B390" s="6"/>
      <c r="C390" s="6"/>
      <c r="D390" s="6"/>
      <c r="E390" s="6"/>
      <c r="F390" s="6"/>
      <c r="G390" s="272"/>
      <c r="H390" s="272"/>
      <c r="J390" s="6"/>
      <c r="K390" s="6"/>
      <c r="L390" s="6"/>
      <c r="M390" s="6"/>
      <c r="N390" s="6"/>
    </row>
    <row r="391" spans="1:14" s="8" customFormat="1" x14ac:dyDescent="0.2">
      <c r="A391" s="6"/>
      <c r="B391" s="6"/>
      <c r="C391" s="6"/>
      <c r="D391" s="6"/>
      <c r="E391" s="6"/>
      <c r="F391" s="6"/>
      <c r="G391" s="272"/>
      <c r="H391" s="272"/>
      <c r="J391" s="6"/>
      <c r="K391" s="6"/>
      <c r="L391" s="6"/>
      <c r="M391" s="6"/>
      <c r="N391" s="6"/>
    </row>
    <row r="392" spans="1:14" s="8" customFormat="1" x14ac:dyDescent="0.2">
      <c r="A392" s="6"/>
      <c r="B392" s="6"/>
      <c r="C392" s="6"/>
      <c r="D392" s="6"/>
      <c r="E392" s="6"/>
      <c r="F392" s="6"/>
      <c r="G392" s="272"/>
      <c r="H392" s="272"/>
      <c r="J392" s="6"/>
      <c r="K392" s="6"/>
      <c r="L392" s="6"/>
      <c r="M392" s="6"/>
      <c r="N392" s="6"/>
    </row>
    <row r="393" spans="1:14" s="8" customFormat="1" x14ac:dyDescent="0.2">
      <c r="A393" s="6"/>
      <c r="B393" s="6"/>
      <c r="C393" s="6"/>
      <c r="D393" s="6"/>
      <c r="E393" s="6"/>
      <c r="F393" s="6"/>
      <c r="G393" s="272"/>
      <c r="H393" s="272"/>
      <c r="J393" s="6"/>
      <c r="K393" s="6"/>
      <c r="L393" s="6"/>
      <c r="M393" s="6"/>
      <c r="N393" s="6"/>
    </row>
    <row r="394" spans="1:14" s="8" customFormat="1" x14ac:dyDescent="0.2">
      <c r="A394" s="6"/>
      <c r="B394" s="6"/>
      <c r="C394" s="6"/>
      <c r="D394" s="6"/>
      <c r="E394" s="6"/>
      <c r="F394" s="6"/>
      <c r="G394" s="272"/>
      <c r="H394" s="272"/>
      <c r="J394" s="6"/>
      <c r="K394" s="6"/>
      <c r="L394" s="6"/>
      <c r="M394" s="6"/>
      <c r="N394" s="6"/>
    </row>
    <row r="395" spans="1:14" s="8" customFormat="1" x14ac:dyDescent="0.2">
      <c r="A395" s="6"/>
      <c r="B395" s="6"/>
      <c r="C395" s="6"/>
      <c r="D395" s="6"/>
      <c r="E395" s="6"/>
      <c r="F395" s="6"/>
      <c r="G395" s="272"/>
      <c r="H395" s="272"/>
      <c r="J395" s="6"/>
      <c r="K395" s="6"/>
      <c r="L395" s="6"/>
      <c r="M395" s="6"/>
      <c r="N395" s="6"/>
    </row>
    <row r="396" spans="1:14" s="8" customFormat="1" x14ac:dyDescent="0.2">
      <c r="A396" s="6"/>
      <c r="B396" s="6"/>
      <c r="C396" s="6"/>
      <c r="D396" s="6"/>
      <c r="E396" s="6"/>
      <c r="F396" s="6"/>
      <c r="G396" s="272"/>
      <c r="H396" s="272"/>
      <c r="J396" s="6"/>
      <c r="K396" s="6"/>
      <c r="L396" s="6"/>
      <c r="M396" s="6"/>
      <c r="N396" s="6"/>
    </row>
    <row r="397" spans="1:14" s="8" customFormat="1" x14ac:dyDescent="0.2">
      <c r="A397" s="6"/>
      <c r="B397" s="6"/>
      <c r="C397" s="6"/>
      <c r="D397" s="6"/>
      <c r="E397" s="6"/>
      <c r="F397" s="6"/>
      <c r="G397" s="272"/>
      <c r="H397" s="272"/>
      <c r="J397" s="6"/>
      <c r="K397" s="6"/>
      <c r="L397" s="6"/>
      <c r="M397" s="6"/>
      <c r="N397" s="6"/>
    </row>
    <row r="398" spans="1:14" s="8" customFormat="1" x14ac:dyDescent="0.2">
      <c r="A398" s="6"/>
      <c r="B398" s="6"/>
      <c r="C398" s="6"/>
      <c r="D398" s="6"/>
      <c r="E398" s="6"/>
      <c r="F398" s="6"/>
      <c r="G398" s="272"/>
      <c r="H398" s="272"/>
      <c r="J398" s="6"/>
      <c r="K398" s="6"/>
      <c r="L398" s="6"/>
      <c r="M398" s="6"/>
      <c r="N398" s="6"/>
    </row>
    <row r="399" spans="1:14" s="8" customFormat="1" x14ac:dyDescent="0.2">
      <c r="A399" s="6"/>
      <c r="B399" s="6"/>
      <c r="C399" s="6"/>
      <c r="D399" s="6"/>
      <c r="E399" s="6"/>
      <c r="F399" s="6"/>
      <c r="G399" s="272"/>
      <c r="H399" s="272"/>
      <c r="J399" s="6"/>
      <c r="K399" s="6"/>
      <c r="L399" s="6"/>
      <c r="M399" s="6"/>
      <c r="N399" s="6"/>
    </row>
    <row r="400" spans="1:14" s="8" customFormat="1" x14ac:dyDescent="0.2">
      <c r="A400" s="6"/>
      <c r="B400" s="6"/>
      <c r="C400" s="6"/>
      <c r="D400" s="6"/>
      <c r="E400" s="6"/>
      <c r="F400" s="6"/>
      <c r="G400" s="272"/>
      <c r="H400" s="272"/>
      <c r="J400" s="6"/>
      <c r="K400" s="6"/>
      <c r="L400" s="6"/>
      <c r="M400" s="6"/>
      <c r="N400" s="6"/>
    </row>
    <row r="401" spans="1:14" s="8" customFormat="1" x14ac:dyDescent="0.2">
      <c r="A401" s="6"/>
      <c r="B401" s="6"/>
      <c r="C401" s="6"/>
      <c r="D401" s="6"/>
      <c r="E401" s="6"/>
      <c r="F401" s="6"/>
      <c r="G401" s="272"/>
      <c r="H401" s="272"/>
      <c r="J401" s="6"/>
      <c r="K401" s="6"/>
      <c r="L401" s="6"/>
      <c r="M401" s="6"/>
      <c r="N401" s="6"/>
    </row>
    <row r="402" spans="1:14" s="8" customFormat="1" x14ac:dyDescent="0.2">
      <c r="A402" s="6"/>
      <c r="B402" s="6"/>
      <c r="C402" s="6"/>
      <c r="D402" s="6"/>
      <c r="E402" s="6"/>
      <c r="F402" s="6"/>
      <c r="G402" s="272"/>
      <c r="H402" s="272"/>
      <c r="J402" s="6"/>
      <c r="K402" s="6"/>
      <c r="L402" s="6"/>
      <c r="M402" s="6"/>
      <c r="N402" s="6"/>
    </row>
    <row r="403" spans="1:14" s="8" customFormat="1" x14ac:dyDescent="0.2">
      <c r="A403" s="6"/>
      <c r="B403" s="6"/>
      <c r="C403" s="6"/>
      <c r="D403" s="6"/>
      <c r="E403" s="6"/>
      <c r="F403" s="6"/>
      <c r="G403" s="272"/>
      <c r="H403" s="272"/>
      <c r="J403" s="6"/>
      <c r="K403" s="6"/>
      <c r="L403" s="6"/>
      <c r="M403" s="6"/>
      <c r="N403" s="6"/>
    </row>
    <row r="404" spans="1:14" s="8" customFormat="1" x14ac:dyDescent="0.2">
      <c r="A404" s="6"/>
      <c r="B404" s="6"/>
      <c r="C404" s="6"/>
      <c r="D404" s="6"/>
      <c r="E404" s="6"/>
      <c r="F404" s="6"/>
      <c r="G404" s="272"/>
      <c r="H404" s="272"/>
      <c r="J404" s="6"/>
      <c r="K404" s="6"/>
      <c r="L404" s="6"/>
      <c r="M404" s="6"/>
      <c r="N404" s="6"/>
    </row>
    <row r="405" spans="1:14" s="8" customFormat="1" x14ac:dyDescent="0.2">
      <c r="A405" s="6"/>
      <c r="B405" s="6"/>
      <c r="C405" s="6"/>
      <c r="D405" s="6"/>
      <c r="E405" s="6"/>
      <c r="F405" s="6"/>
      <c r="G405" s="272"/>
      <c r="H405" s="272"/>
      <c r="J405" s="6"/>
      <c r="K405" s="6"/>
      <c r="L405" s="6"/>
      <c r="M405" s="6"/>
      <c r="N405" s="6"/>
    </row>
    <row r="406" spans="1:14" s="8" customFormat="1" x14ac:dyDescent="0.2">
      <c r="A406" s="6"/>
      <c r="B406" s="6"/>
      <c r="C406" s="6"/>
      <c r="D406" s="6"/>
      <c r="E406" s="6"/>
      <c r="F406" s="6"/>
      <c r="G406" s="272"/>
      <c r="H406" s="272"/>
      <c r="J406" s="6"/>
      <c r="K406" s="6"/>
      <c r="L406" s="6"/>
      <c r="M406" s="6"/>
      <c r="N406" s="6"/>
    </row>
    <row r="407" spans="1:14" s="8" customFormat="1" x14ac:dyDescent="0.2">
      <c r="A407" s="6"/>
      <c r="B407" s="6"/>
      <c r="C407" s="6"/>
      <c r="D407" s="6"/>
      <c r="E407" s="6"/>
      <c r="F407" s="6"/>
      <c r="G407" s="272"/>
      <c r="H407" s="272"/>
      <c r="J407" s="6"/>
      <c r="K407" s="6"/>
      <c r="L407" s="6"/>
      <c r="M407" s="6"/>
      <c r="N407" s="6"/>
    </row>
  </sheetData>
  <mergeCells count="412">
    <mergeCell ref="G391:H391"/>
    <mergeCell ref="G392:H392"/>
    <mergeCell ref="G393:H393"/>
    <mergeCell ref="G394:H394"/>
    <mergeCell ref="G395:H395"/>
    <mergeCell ref="G396:H396"/>
    <mergeCell ref="G385:H385"/>
    <mergeCell ref="G386:H386"/>
    <mergeCell ref="G387:H387"/>
    <mergeCell ref="G388:H388"/>
    <mergeCell ref="G389:H389"/>
    <mergeCell ref="G390:H390"/>
    <mergeCell ref="G403:H403"/>
    <mergeCell ref="G404:H404"/>
    <mergeCell ref="G405:H405"/>
    <mergeCell ref="G406:H406"/>
    <mergeCell ref="G407:H407"/>
    <mergeCell ref="G397:H397"/>
    <mergeCell ref="G398:H398"/>
    <mergeCell ref="G399:H399"/>
    <mergeCell ref="G400:H400"/>
    <mergeCell ref="G401:H401"/>
    <mergeCell ref="G402:H402"/>
    <mergeCell ref="G379:H379"/>
    <mergeCell ref="G380:H380"/>
    <mergeCell ref="G381:H381"/>
    <mergeCell ref="G382:H382"/>
    <mergeCell ref="G383:H383"/>
    <mergeCell ref="G384:H384"/>
    <mergeCell ref="G373:H373"/>
    <mergeCell ref="G374:H374"/>
    <mergeCell ref="G375:H375"/>
    <mergeCell ref="G376:H376"/>
    <mergeCell ref="G377:H377"/>
    <mergeCell ref="G378:H378"/>
    <mergeCell ref="G367:H367"/>
    <mergeCell ref="G368:H368"/>
    <mergeCell ref="G369:H369"/>
    <mergeCell ref="G370:H370"/>
    <mergeCell ref="G371:H371"/>
    <mergeCell ref="G372:H372"/>
    <mergeCell ref="G361:H361"/>
    <mergeCell ref="G362:H362"/>
    <mergeCell ref="G363:H363"/>
    <mergeCell ref="G364:H364"/>
    <mergeCell ref="G365:H365"/>
    <mergeCell ref="G366:H366"/>
    <mergeCell ref="E305:F305"/>
    <mergeCell ref="E306:F306"/>
    <mergeCell ref="G357:H357"/>
    <mergeCell ref="G358:H358"/>
    <mergeCell ref="G359:H359"/>
    <mergeCell ref="G360:H360"/>
    <mergeCell ref="E299:F299"/>
    <mergeCell ref="E300:F300"/>
    <mergeCell ref="E301:F301"/>
    <mergeCell ref="E302:F302"/>
    <mergeCell ref="E303:F303"/>
    <mergeCell ref="E304:F304"/>
    <mergeCell ref="E293:F293"/>
    <mergeCell ref="E294:F294"/>
    <mergeCell ref="E295:F295"/>
    <mergeCell ref="E296:F296"/>
    <mergeCell ref="E297:F297"/>
    <mergeCell ref="E298:F298"/>
    <mergeCell ref="E287:F287"/>
    <mergeCell ref="E288:F288"/>
    <mergeCell ref="E289:F289"/>
    <mergeCell ref="E290:F290"/>
    <mergeCell ref="E291:F291"/>
    <mergeCell ref="E292:F292"/>
    <mergeCell ref="E281:F281"/>
    <mergeCell ref="E282:F282"/>
    <mergeCell ref="E283:F283"/>
    <mergeCell ref="E284:F284"/>
    <mergeCell ref="E285:F285"/>
    <mergeCell ref="E286:F286"/>
    <mergeCell ref="E275:F275"/>
    <mergeCell ref="E276:F276"/>
    <mergeCell ref="E277:F277"/>
    <mergeCell ref="E278:F278"/>
    <mergeCell ref="E279:F279"/>
    <mergeCell ref="E280:F280"/>
    <mergeCell ref="E269:F269"/>
    <mergeCell ref="E270:F270"/>
    <mergeCell ref="E271:F271"/>
    <mergeCell ref="E272:F272"/>
    <mergeCell ref="E273:F273"/>
    <mergeCell ref="E274:F274"/>
    <mergeCell ref="E263:F263"/>
    <mergeCell ref="E264:F264"/>
    <mergeCell ref="E265:F265"/>
    <mergeCell ref="E266:F266"/>
    <mergeCell ref="E267:F267"/>
    <mergeCell ref="E268:F268"/>
    <mergeCell ref="E257:F257"/>
    <mergeCell ref="E258:F258"/>
    <mergeCell ref="E259:F259"/>
    <mergeCell ref="E260:F260"/>
    <mergeCell ref="E261:F261"/>
    <mergeCell ref="E262:F262"/>
    <mergeCell ref="E251:F251"/>
    <mergeCell ref="E252:F252"/>
    <mergeCell ref="E253:F253"/>
    <mergeCell ref="E254:F254"/>
    <mergeCell ref="E255:F255"/>
    <mergeCell ref="E256:F256"/>
    <mergeCell ref="E245:F245"/>
    <mergeCell ref="E246:F246"/>
    <mergeCell ref="E247:F247"/>
    <mergeCell ref="E248:F248"/>
    <mergeCell ref="E249:F249"/>
    <mergeCell ref="E250:F250"/>
    <mergeCell ref="E239:F239"/>
    <mergeCell ref="E240:F240"/>
    <mergeCell ref="E241:F241"/>
    <mergeCell ref="E242:F242"/>
    <mergeCell ref="E243:F243"/>
    <mergeCell ref="E244:F244"/>
    <mergeCell ref="E233:F233"/>
    <mergeCell ref="E234:F234"/>
    <mergeCell ref="E235:F235"/>
    <mergeCell ref="E236:F236"/>
    <mergeCell ref="E237:F237"/>
    <mergeCell ref="E238:F238"/>
    <mergeCell ref="E227:F227"/>
    <mergeCell ref="E228:F228"/>
    <mergeCell ref="E229:F229"/>
    <mergeCell ref="E230:F230"/>
    <mergeCell ref="E231:F231"/>
    <mergeCell ref="E232:F232"/>
    <mergeCell ref="E221:F221"/>
    <mergeCell ref="E222:F222"/>
    <mergeCell ref="E223:F223"/>
    <mergeCell ref="E224:F224"/>
    <mergeCell ref="E225:F225"/>
    <mergeCell ref="E226:F226"/>
    <mergeCell ref="E215:F215"/>
    <mergeCell ref="E216:F216"/>
    <mergeCell ref="E217:F217"/>
    <mergeCell ref="E218:F218"/>
    <mergeCell ref="E219:F219"/>
    <mergeCell ref="E220:F220"/>
    <mergeCell ref="E209:F209"/>
    <mergeCell ref="E210:F210"/>
    <mergeCell ref="E211:F211"/>
    <mergeCell ref="E212:F212"/>
    <mergeCell ref="E213:F213"/>
    <mergeCell ref="E214:F214"/>
    <mergeCell ref="E203:F203"/>
    <mergeCell ref="E204:F204"/>
    <mergeCell ref="E205:F205"/>
    <mergeCell ref="E206:F206"/>
    <mergeCell ref="E207:F207"/>
    <mergeCell ref="E208:F208"/>
    <mergeCell ref="E197:F197"/>
    <mergeCell ref="E198:F198"/>
    <mergeCell ref="E199:F199"/>
    <mergeCell ref="E200:F200"/>
    <mergeCell ref="E201:F201"/>
    <mergeCell ref="E202:F202"/>
    <mergeCell ref="E191:F191"/>
    <mergeCell ref="E192:F192"/>
    <mergeCell ref="E193:F193"/>
    <mergeCell ref="E194:F194"/>
    <mergeCell ref="E195:F195"/>
    <mergeCell ref="E196:F196"/>
    <mergeCell ref="E185:F185"/>
    <mergeCell ref="E186:F186"/>
    <mergeCell ref="E187:F187"/>
    <mergeCell ref="E188:F188"/>
    <mergeCell ref="E189:F189"/>
    <mergeCell ref="E190:F190"/>
    <mergeCell ref="E179:F179"/>
    <mergeCell ref="E180:F180"/>
    <mergeCell ref="E181:F181"/>
    <mergeCell ref="E182:F182"/>
    <mergeCell ref="E183:F183"/>
    <mergeCell ref="E184:F184"/>
    <mergeCell ref="E173:F173"/>
    <mergeCell ref="E174:F174"/>
    <mergeCell ref="E175:F175"/>
    <mergeCell ref="E176:F176"/>
    <mergeCell ref="E177:F177"/>
    <mergeCell ref="E178:F178"/>
    <mergeCell ref="E167:F167"/>
    <mergeCell ref="E168:F168"/>
    <mergeCell ref="E169:F169"/>
    <mergeCell ref="E170:F170"/>
    <mergeCell ref="E171:F171"/>
    <mergeCell ref="E172:F172"/>
    <mergeCell ref="E161:F161"/>
    <mergeCell ref="E162:F162"/>
    <mergeCell ref="E163:F163"/>
    <mergeCell ref="E164:F164"/>
    <mergeCell ref="E165:F165"/>
    <mergeCell ref="E166:F166"/>
    <mergeCell ref="E155:F155"/>
    <mergeCell ref="E156:F156"/>
    <mergeCell ref="E157:F157"/>
    <mergeCell ref="E158:F158"/>
    <mergeCell ref="E159:F159"/>
    <mergeCell ref="E160:F160"/>
    <mergeCell ref="E149:F149"/>
    <mergeCell ref="E150:F150"/>
    <mergeCell ref="E151:F151"/>
    <mergeCell ref="E152:F152"/>
    <mergeCell ref="E153:F153"/>
    <mergeCell ref="E154:F154"/>
    <mergeCell ref="E143:F143"/>
    <mergeCell ref="E144:F144"/>
    <mergeCell ref="E145:F145"/>
    <mergeCell ref="E146:F146"/>
    <mergeCell ref="E147:F147"/>
    <mergeCell ref="E148:F148"/>
    <mergeCell ref="E137:F137"/>
    <mergeCell ref="E138:F138"/>
    <mergeCell ref="E139:F139"/>
    <mergeCell ref="E140:F140"/>
    <mergeCell ref="E141:F141"/>
    <mergeCell ref="E142:F142"/>
    <mergeCell ref="E131:F131"/>
    <mergeCell ref="E132:F132"/>
    <mergeCell ref="E133:F133"/>
    <mergeCell ref="E134:F134"/>
    <mergeCell ref="E135:F135"/>
    <mergeCell ref="E136:F136"/>
    <mergeCell ref="E125:F125"/>
    <mergeCell ref="E126:F126"/>
    <mergeCell ref="E127:F127"/>
    <mergeCell ref="E128:F128"/>
    <mergeCell ref="E129:F129"/>
    <mergeCell ref="E130:F130"/>
    <mergeCell ref="E119:F119"/>
    <mergeCell ref="E120:F120"/>
    <mergeCell ref="E121:F121"/>
    <mergeCell ref="E122:F122"/>
    <mergeCell ref="E123:F123"/>
    <mergeCell ref="E124:F124"/>
    <mergeCell ref="E113:F113"/>
    <mergeCell ref="E114:F114"/>
    <mergeCell ref="E115:F115"/>
    <mergeCell ref="E116:F116"/>
    <mergeCell ref="E117:F117"/>
    <mergeCell ref="E118:F118"/>
    <mergeCell ref="E107:F107"/>
    <mergeCell ref="E108:F108"/>
    <mergeCell ref="E109:F109"/>
    <mergeCell ref="E110:F110"/>
    <mergeCell ref="E111:F111"/>
    <mergeCell ref="E112:F112"/>
    <mergeCell ref="E101:F101"/>
    <mergeCell ref="E102:F102"/>
    <mergeCell ref="E103:F103"/>
    <mergeCell ref="E104:F104"/>
    <mergeCell ref="E105:F105"/>
    <mergeCell ref="E106:F106"/>
    <mergeCell ref="E95:F95"/>
    <mergeCell ref="E96:F96"/>
    <mergeCell ref="E97:F97"/>
    <mergeCell ref="E98:F98"/>
    <mergeCell ref="E99:F99"/>
    <mergeCell ref="E100:F100"/>
    <mergeCell ref="E89:F89"/>
    <mergeCell ref="E90:F90"/>
    <mergeCell ref="E91:F91"/>
    <mergeCell ref="E92:F92"/>
    <mergeCell ref="E93:F93"/>
    <mergeCell ref="E94:F94"/>
    <mergeCell ref="E83:F83"/>
    <mergeCell ref="E84:F84"/>
    <mergeCell ref="E85:F85"/>
    <mergeCell ref="E86:F86"/>
    <mergeCell ref="E87:F87"/>
    <mergeCell ref="E88:F88"/>
    <mergeCell ref="B78:D78"/>
    <mergeCell ref="E78:F78"/>
    <mergeCell ref="E79:F79"/>
    <mergeCell ref="E80:F80"/>
    <mergeCell ref="E81:F81"/>
    <mergeCell ref="E82:F82"/>
    <mergeCell ref="B75:D75"/>
    <mergeCell ref="E75:F75"/>
    <mergeCell ref="B76:D76"/>
    <mergeCell ref="E76:F76"/>
    <mergeCell ref="B77:D77"/>
    <mergeCell ref="E77:F77"/>
    <mergeCell ref="B72:D72"/>
    <mergeCell ref="E72:F72"/>
    <mergeCell ref="B73:D73"/>
    <mergeCell ref="E73:F73"/>
    <mergeCell ref="B74:D74"/>
    <mergeCell ref="E74:F74"/>
    <mergeCell ref="B69:D69"/>
    <mergeCell ref="E69:F69"/>
    <mergeCell ref="B70:D70"/>
    <mergeCell ref="E70:F70"/>
    <mergeCell ref="B71:D71"/>
    <mergeCell ref="E71:F71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B62:D62"/>
    <mergeCell ref="E62:F62"/>
    <mergeCell ref="B57:D57"/>
    <mergeCell ref="E57:F57"/>
    <mergeCell ref="B58:D58"/>
    <mergeCell ref="E58:F58"/>
    <mergeCell ref="B59:D59"/>
    <mergeCell ref="E59:F59"/>
    <mergeCell ref="B66:D66"/>
    <mergeCell ref="E66:F66"/>
    <mergeCell ref="B54:D54"/>
    <mergeCell ref="E54:F54"/>
    <mergeCell ref="B55:D55"/>
    <mergeCell ref="E55:F55"/>
    <mergeCell ref="B56:D56"/>
    <mergeCell ref="E56:F56"/>
    <mergeCell ref="B60:D60"/>
    <mergeCell ref="E60:F60"/>
    <mergeCell ref="B61:D61"/>
    <mergeCell ref="E61:F61"/>
    <mergeCell ref="E43:F43"/>
    <mergeCell ref="E44:F44"/>
    <mergeCell ref="E45:F45"/>
    <mergeCell ref="B51:G51"/>
    <mergeCell ref="B52:G52"/>
    <mergeCell ref="B53:D53"/>
    <mergeCell ref="E53:F53"/>
    <mergeCell ref="G53:H53"/>
    <mergeCell ref="E46:F46"/>
    <mergeCell ref="E47:F47"/>
    <mergeCell ref="B48:D48"/>
    <mergeCell ref="E48:F48"/>
    <mergeCell ref="B49:D49"/>
    <mergeCell ref="E49:F49"/>
    <mergeCell ref="B50:D50"/>
    <mergeCell ref="E50:F50"/>
    <mergeCell ref="E40:F40"/>
    <mergeCell ref="B41:D41"/>
    <mergeCell ref="E41:F41"/>
    <mergeCell ref="G41:H41"/>
    <mergeCell ref="E42:F42"/>
    <mergeCell ref="G36:H36"/>
    <mergeCell ref="E37:F37"/>
    <mergeCell ref="G37:H37"/>
    <mergeCell ref="E38:F38"/>
    <mergeCell ref="E39:F39"/>
    <mergeCell ref="G39:H39"/>
    <mergeCell ref="B42:D42"/>
    <mergeCell ref="E33:F33"/>
    <mergeCell ref="B34:D34"/>
    <mergeCell ref="E34:F34"/>
    <mergeCell ref="B35:D35"/>
    <mergeCell ref="E35:F35"/>
    <mergeCell ref="E36:F36"/>
    <mergeCell ref="C29:D29"/>
    <mergeCell ref="E30:F30"/>
    <mergeCell ref="G30:H30"/>
    <mergeCell ref="E31:F31"/>
    <mergeCell ref="G31:H31"/>
    <mergeCell ref="B32:D32"/>
    <mergeCell ref="E32:F32"/>
    <mergeCell ref="G32:H32"/>
    <mergeCell ref="E21:F21"/>
    <mergeCell ref="G21:H21"/>
    <mergeCell ref="E22:F22"/>
    <mergeCell ref="G22:H22"/>
    <mergeCell ref="B23:G23"/>
    <mergeCell ref="B25:I25"/>
    <mergeCell ref="B20:D20"/>
    <mergeCell ref="E20:F20"/>
    <mergeCell ref="G20:H20"/>
    <mergeCell ref="E19:F19"/>
    <mergeCell ref="B16:D16"/>
    <mergeCell ref="E16:F16"/>
    <mergeCell ref="G16:H16"/>
    <mergeCell ref="E18:F18"/>
    <mergeCell ref="G18:H18"/>
    <mergeCell ref="E13:F13"/>
    <mergeCell ref="G13:H13"/>
    <mergeCell ref="E14:F14"/>
    <mergeCell ref="G14:H14"/>
    <mergeCell ref="E15:F15"/>
    <mergeCell ref="G15:H15"/>
    <mergeCell ref="B19:D19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  <mergeCell ref="E10:F10"/>
    <mergeCell ref="G10:H10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 enableFormatConditionsCalculation="0"/>
  <dimension ref="A1:N416"/>
  <sheetViews>
    <sheetView showGridLines="0" topLeftCell="B55" zoomScaleSheetLayoutView="100" workbookViewId="0">
      <selection activeCell="B59" sqref="B59:I59"/>
    </sheetView>
  </sheetViews>
  <sheetFormatPr baseColWidth="10" defaultColWidth="9.6640625" defaultRowHeight="15" x14ac:dyDescent="0.2"/>
  <cols>
    <col min="1" max="1" width="4.33203125" style="6" customWidth="1"/>
    <col min="2" max="2" width="6.6640625" style="6" customWidth="1"/>
    <col min="3" max="3" width="11.83203125" style="6" customWidth="1"/>
    <col min="4" max="4" width="49.5" style="6" customWidth="1"/>
    <col min="5" max="5" width="17" style="6" customWidth="1"/>
    <col min="6" max="6" width="0.83203125" style="6" customWidth="1"/>
    <col min="7" max="7" width="0" style="7" hidden="1" customWidth="1"/>
    <col min="8" max="8" width="9.6640625" style="6" customWidth="1"/>
    <col min="9" max="9" width="15.33203125" style="8" customWidth="1"/>
    <col min="10" max="23" width="9.6640625" style="6" customWidth="1"/>
    <col min="24" max="24" width="88" style="6" customWidth="1"/>
    <col min="25" max="25" width="9.6640625" style="6" customWidth="1"/>
    <col min="26" max="16384" width="9.6640625" style="6"/>
  </cols>
  <sheetData>
    <row r="1" spans="2:14" ht="6.75" customHeight="1" x14ac:dyDescent="0.2"/>
    <row r="2" spans="2:14" ht="18" x14ac:dyDescent="0.2">
      <c r="B2" s="262" t="s">
        <v>300</v>
      </c>
      <c r="C2" s="262"/>
      <c r="D2" s="262"/>
      <c r="E2" s="262"/>
      <c r="F2" s="262"/>
      <c r="G2" s="262"/>
      <c r="H2" s="262"/>
      <c r="I2" s="262"/>
      <c r="J2" s="9"/>
    </row>
    <row r="3" spans="2:14" ht="13.5" hidden="1" customHeight="1" x14ac:dyDescent="0.2">
      <c r="B3" s="263" t="e">
        <f>UPPER(#REF!)</f>
        <v>#REF!</v>
      </c>
      <c r="C3" s="263"/>
      <c r="D3" s="263"/>
      <c r="E3" s="33"/>
      <c r="F3" s="33"/>
      <c r="G3" s="33"/>
      <c r="H3" s="33"/>
      <c r="I3" s="34"/>
      <c r="J3" s="9"/>
    </row>
    <row r="4" spans="2:14" ht="12.75" customHeight="1" x14ac:dyDescent="0.2">
      <c r="B4" s="282" t="s">
        <v>49</v>
      </c>
      <c r="C4" s="282"/>
      <c r="D4" s="282"/>
      <c r="E4" s="35">
        <v>0.79166666666666663</v>
      </c>
      <c r="F4" s="283" t="s">
        <v>73</v>
      </c>
      <c r="G4" s="284"/>
      <c r="H4" s="36">
        <v>0.11458333333333333</v>
      </c>
      <c r="I4" s="37">
        <f ca="1">NOW()</f>
        <v>42764.997681250003</v>
      </c>
    </row>
    <row r="5" spans="2:14" ht="16" x14ac:dyDescent="0.2">
      <c r="B5" s="267" t="s">
        <v>298</v>
      </c>
      <c r="C5" s="267"/>
      <c r="D5" s="267"/>
      <c r="E5" s="268" t="s">
        <v>52</v>
      </c>
      <c r="F5" s="268"/>
      <c r="G5" s="268" t="s">
        <v>50</v>
      </c>
      <c r="H5" s="268"/>
      <c r="I5" s="50">
        <v>100</v>
      </c>
      <c r="J5" s="11"/>
      <c r="K5" s="11"/>
      <c r="L5" s="11"/>
      <c r="M5" s="11"/>
      <c r="N5" s="11"/>
    </row>
    <row r="6" spans="2:14" ht="6.75" customHeight="1" x14ac:dyDescent="0.2">
      <c r="B6" s="147"/>
      <c r="C6" s="147"/>
      <c r="D6" s="147"/>
      <c r="E6" s="148"/>
      <c r="F6" s="148"/>
      <c r="G6" s="148"/>
      <c r="H6" s="148"/>
      <c r="I6" s="51"/>
      <c r="J6" s="11"/>
      <c r="K6" s="11"/>
      <c r="L6" s="11"/>
      <c r="M6" s="11"/>
      <c r="N6" s="11"/>
    </row>
    <row r="7" spans="2:14" ht="14.25" customHeight="1" x14ac:dyDescent="0.2">
      <c r="B7" s="52" t="s">
        <v>178</v>
      </c>
      <c r="C7" s="52"/>
      <c r="D7" s="52"/>
      <c r="E7" s="260">
        <v>3490000</v>
      </c>
      <c r="F7" s="260"/>
      <c r="G7" s="261">
        <v>1</v>
      </c>
      <c r="H7" s="261"/>
      <c r="I7" s="53">
        <f>E7*G7</f>
        <v>3490000</v>
      </c>
      <c r="J7" s="11"/>
      <c r="K7" s="11"/>
      <c r="L7" s="11"/>
      <c r="M7" s="11"/>
      <c r="N7" s="11"/>
    </row>
    <row r="8" spans="2:14" ht="14.25" customHeight="1" x14ac:dyDescent="0.2">
      <c r="B8" s="54" t="s">
        <v>365</v>
      </c>
      <c r="C8" s="54"/>
      <c r="D8" s="54"/>
      <c r="E8" s="261" t="s">
        <v>51</v>
      </c>
      <c r="F8" s="261"/>
      <c r="G8" s="261" t="s">
        <v>51</v>
      </c>
      <c r="H8" s="261"/>
      <c r="I8" s="145" t="s">
        <v>51</v>
      </c>
      <c r="J8" s="32"/>
      <c r="K8" s="32"/>
      <c r="L8" s="32"/>
      <c r="M8" s="32"/>
      <c r="N8" s="32"/>
    </row>
    <row r="9" spans="2:14" ht="14.25" customHeight="1" x14ac:dyDescent="0.2">
      <c r="B9" s="14" t="s">
        <v>111</v>
      </c>
      <c r="C9" s="14"/>
      <c r="D9" s="14"/>
      <c r="E9" s="260">
        <v>5800</v>
      </c>
      <c r="F9" s="260"/>
      <c r="G9" s="261">
        <f>I5</f>
        <v>100</v>
      </c>
      <c r="H9" s="261"/>
      <c r="I9" s="53">
        <f>E9*G9</f>
        <v>580000</v>
      </c>
      <c r="J9" s="32"/>
      <c r="K9" s="32"/>
      <c r="L9" s="32"/>
      <c r="M9" s="32"/>
      <c r="N9" s="32"/>
    </row>
    <row r="10" spans="2:14" ht="14.25" customHeight="1" x14ac:dyDescent="0.2">
      <c r="B10" s="14" t="s">
        <v>276</v>
      </c>
      <c r="C10" s="14"/>
      <c r="D10" s="14"/>
      <c r="E10" s="260">
        <v>3400</v>
      </c>
      <c r="F10" s="260"/>
      <c r="G10" s="261">
        <f>+I5</f>
        <v>100</v>
      </c>
      <c r="H10" s="261"/>
      <c r="I10" s="53">
        <f>E10*G10</f>
        <v>340000</v>
      </c>
      <c r="J10" s="32"/>
      <c r="K10" s="32"/>
      <c r="L10" s="32"/>
      <c r="M10" s="32"/>
      <c r="N10" s="32"/>
    </row>
    <row r="11" spans="2:14" x14ac:dyDescent="0.2">
      <c r="B11" s="14" t="s">
        <v>277</v>
      </c>
      <c r="C11" s="14"/>
      <c r="D11" s="14"/>
      <c r="E11" s="260">
        <v>7800</v>
      </c>
      <c r="F11" s="260"/>
      <c r="G11" s="261">
        <f>+I5</f>
        <v>100</v>
      </c>
      <c r="H11" s="261"/>
      <c r="I11" s="53">
        <f>E11*G11</f>
        <v>780000</v>
      </c>
      <c r="J11" s="32"/>
      <c r="K11" s="32"/>
      <c r="L11" s="32"/>
      <c r="M11" s="32"/>
      <c r="N11" s="32"/>
    </row>
    <row r="12" spans="2:14" x14ac:dyDescent="0.2">
      <c r="B12" s="52" t="s">
        <v>112</v>
      </c>
      <c r="C12" s="52"/>
      <c r="D12" s="52"/>
      <c r="E12" s="260">
        <v>43900</v>
      </c>
      <c r="F12" s="260"/>
      <c r="G12" s="261">
        <f>I5-G13</f>
        <v>100</v>
      </c>
      <c r="H12" s="261"/>
      <c r="I12" s="53">
        <f>E12*G12</f>
        <v>4390000</v>
      </c>
      <c r="J12" s="32"/>
      <c r="K12" s="32"/>
      <c r="L12" s="32"/>
      <c r="M12" s="32"/>
      <c r="N12" s="32"/>
    </row>
    <row r="13" spans="2:14" ht="15" customHeight="1" x14ac:dyDescent="0.2">
      <c r="B13" s="52" t="s">
        <v>71</v>
      </c>
      <c r="C13" s="52"/>
      <c r="D13" s="52"/>
      <c r="E13" s="260">
        <v>22000</v>
      </c>
      <c r="F13" s="260"/>
      <c r="G13" s="261"/>
      <c r="H13" s="261"/>
      <c r="I13" s="53"/>
      <c r="J13" s="32"/>
      <c r="K13" s="32"/>
      <c r="L13" s="32"/>
      <c r="M13" s="32"/>
      <c r="N13" s="32"/>
    </row>
    <row r="14" spans="2:14" x14ac:dyDescent="0.2">
      <c r="B14" s="52" t="s">
        <v>113</v>
      </c>
      <c r="C14" s="52"/>
      <c r="D14" s="52"/>
      <c r="E14" s="260">
        <v>5800</v>
      </c>
      <c r="F14" s="260"/>
      <c r="G14" s="261">
        <f>I5</f>
        <v>100</v>
      </c>
      <c r="H14" s="261"/>
      <c r="I14" s="53">
        <f>E14*G14</f>
        <v>580000</v>
      </c>
      <c r="J14" s="32"/>
      <c r="K14" s="32"/>
      <c r="L14" s="32"/>
      <c r="M14" s="32"/>
      <c r="N14" s="32"/>
    </row>
    <row r="15" spans="2:14" x14ac:dyDescent="0.2">
      <c r="B15" s="55"/>
      <c r="C15" s="55"/>
      <c r="D15" s="55"/>
      <c r="E15" s="260"/>
      <c r="F15" s="260"/>
      <c r="G15" s="261"/>
      <c r="H15" s="261"/>
      <c r="I15" s="53"/>
      <c r="J15" s="32"/>
      <c r="K15" s="32"/>
      <c r="L15" s="32"/>
      <c r="M15" s="32"/>
      <c r="N15" s="32"/>
    </row>
    <row r="16" spans="2:14" ht="17" customHeight="1" x14ac:dyDescent="0.2">
      <c r="B16" s="269" t="s">
        <v>1</v>
      </c>
      <c r="C16" s="269"/>
      <c r="D16" s="269"/>
      <c r="E16" s="260"/>
      <c r="F16" s="260"/>
      <c r="G16" s="261"/>
      <c r="H16" s="261"/>
      <c r="I16" s="53"/>
      <c r="J16" s="32"/>
      <c r="K16" s="32"/>
      <c r="L16" s="32"/>
      <c r="M16" s="32"/>
      <c r="N16" s="32"/>
    </row>
    <row r="17" spans="1:14" ht="12.75" customHeight="1" x14ac:dyDescent="0.2">
      <c r="A17"/>
      <c r="B17" s="56"/>
      <c r="C17" s="57"/>
      <c r="D17" s="57"/>
      <c r="E17" s="144"/>
      <c r="F17" s="144"/>
      <c r="G17" s="145"/>
      <c r="H17" s="145"/>
      <c r="I17" s="53"/>
      <c r="J17" s="16"/>
      <c r="K17" s="16"/>
      <c r="L17" s="16"/>
      <c r="M17" s="16"/>
      <c r="N17" s="16"/>
    </row>
    <row r="18" spans="1:14" x14ac:dyDescent="0.2">
      <c r="B18" s="41" t="s">
        <v>297</v>
      </c>
      <c r="C18" s="41"/>
      <c r="D18" s="41"/>
      <c r="E18" s="255">
        <v>5800</v>
      </c>
      <c r="F18" s="255"/>
      <c r="G18" s="256">
        <f>I5</f>
        <v>100</v>
      </c>
      <c r="H18" s="256"/>
      <c r="I18" s="40">
        <f>E18*G18</f>
        <v>580000</v>
      </c>
      <c r="J18" s="32"/>
      <c r="K18" s="32"/>
      <c r="L18" s="32"/>
      <c r="M18" s="32"/>
      <c r="N18" s="32"/>
    </row>
    <row r="19" spans="1:14" ht="30.75" customHeight="1" x14ac:dyDescent="0.2">
      <c r="B19" s="285" t="s">
        <v>314</v>
      </c>
      <c r="C19" s="285"/>
      <c r="D19" s="285"/>
      <c r="E19" s="255">
        <v>9800</v>
      </c>
      <c r="F19" s="255"/>
      <c r="G19" s="149"/>
      <c r="H19" s="149">
        <f>I5*3</f>
        <v>300</v>
      </c>
      <c r="I19" s="40">
        <f>E19*H19</f>
        <v>2940000</v>
      </c>
      <c r="J19" s="32"/>
      <c r="K19" s="32"/>
      <c r="L19" s="32"/>
      <c r="M19" s="32"/>
      <c r="N19" s="32"/>
    </row>
    <row r="20" spans="1:14" x14ac:dyDescent="0.2">
      <c r="B20" s="271" t="s">
        <v>76</v>
      </c>
      <c r="C20" s="271"/>
      <c r="D20" s="271"/>
      <c r="E20" s="260">
        <v>11500</v>
      </c>
      <c r="F20" s="260"/>
      <c r="G20" s="261">
        <f>+I5</f>
        <v>100</v>
      </c>
      <c r="H20" s="261"/>
      <c r="I20" s="53">
        <f>G20*E20</f>
        <v>1150000</v>
      </c>
      <c r="J20" s="32"/>
      <c r="K20" s="32"/>
      <c r="L20" s="32"/>
      <c r="M20" s="32"/>
      <c r="N20" s="32"/>
    </row>
    <row r="21" spans="1:14" x14ac:dyDescent="0.2">
      <c r="B21" s="60" t="s">
        <v>2</v>
      </c>
      <c r="C21" s="60"/>
      <c r="D21" s="60"/>
      <c r="E21" s="261" t="s">
        <v>51</v>
      </c>
      <c r="F21" s="261"/>
      <c r="G21" s="261" t="s">
        <v>51</v>
      </c>
      <c r="H21" s="261"/>
      <c r="I21" s="145" t="s">
        <v>51</v>
      </c>
      <c r="J21" s="32"/>
      <c r="K21" s="32"/>
      <c r="L21" s="32"/>
      <c r="M21" s="32"/>
      <c r="N21" s="32"/>
    </row>
    <row r="22" spans="1:14" x14ac:dyDescent="0.2">
      <c r="B22" s="58" t="s">
        <v>70</v>
      </c>
      <c r="C22" s="58"/>
      <c r="D22" s="58"/>
      <c r="E22" s="260">
        <v>100000</v>
      </c>
      <c r="F22" s="260"/>
      <c r="G22" s="261">
        <f>IF(I5&lt;80,8,ROUND((I5*10%),0))+1</f>
        <v>11</v>
      </c>
      <c r="H22" s="261"/>
      <c r="I22" s="53">
        <f>G22*E22</f>
        <v>1100000</v>
      </c>
      <c r="J22" s="32"/>
      <c r="K22" s="32"/>
      <c r="L22" s="32"/>
      <c r="M22" s="32"/>
      <c r="N22" s="32"/>
    </row>
    <row r="23" spans="1:14" ht="16" thickBot="1" x14ac:dyDescent="0.25">
      <c r="B23" s="257" t="s">
        <v>116</v>
      </c>
      <c r="C23" s="257"/>
      <c r="D23" s="257"/>
      <c r="E23" s="257"/>
      <c r="F23" s="257"/>
      <c r="G23" s="257"/>
      <c r="H23" s="61"/>
      <c r="I23" s="62">
        <f>SUM(I7:I22)</f>
        <v>15930000</v>
      </c>
      <c r="J23" s="32"/>
      <c r="K23" s="32"/>
      <c r="L23" s="32"/>
      <c r="M23" s="32"/>
      <c r="N23" s="32"/>
    </row>
    <row r="24" spans="1:14" ht="7.5" customHeight="1" thickTop="1" x14ac:dyDescent="0.2">
      <c r="B24" s="43"/>
      <c r="C24" s="43"/>
      <c r="D24" s="43"/>
      <c r="E24" s="40"/>
      <c r="F24" s="40"/>
      <c r="G24" s="42"/>
      <c r="H24" s="42"/>
      <c r="I24" s="44"/>
      <c r="J24" s="32"/>
      <c r="K24" s="32"/>
      <c r="L24" s="32"/>
      <c r="M24" s="32"/>
      <c r="N24" s="32"/>
    </row>
    <row r="25" spans="1:14" x14ac:dyDescent="0.2">
      <c r="B25" s="250" t="s">
        <v>3</v>
      </c>
      <c r="C25" s="250"/>
      <c r="D25" s="250"/>
      <c r="E25" s="250"/>
      <c r="F25" s="250"/>
      <c r="G25" s="250"/>
      <c r="H25" s="250"/>
      <c r="I25" s="250"/>
      <c r="J25" s="32"/>
      <c r="K25" s="32"/>
      <c r="L25" s="32"/>
      <c r="M25" s="32"/>
      <c r="N25" s="32"/>
    </row>
    <row r="26" spans="1:14" ht="4.5" customHeight="1" x14ac:dyDescent="0.2">
      <c r="B26" s="38"/>
      <c r="C26" s="38"/>
      <c r="D26" s="38"/>
      <c r="E26" s="38"/>
      <c r="F26" s="38"/>
      <c r="G26" s="38"/>
      <c r="H26" s="38"/>
      <c r="I26" s="39"/>
      <c r="J26" s="32"/>
      <c r="K26" s="32"/>
      <c r="L26" s="32"/>
      <c r="M26" s="32"/>
      <c r="N26" s="32"/>
    </row>
    <row r="27" spans="1:14" ht="2.25" customHeight="1" x14ac:dyDescent="0.2">
      <c r="B27" s="45"/>
      <c r="C27" s="45"/>
      <c r="D27" s="45"/>
      <c r="E27" s="45"/>
      <c r="F27" s="45"/>
      <c r="G27" s="45"/>
      <c r="H27" s="45"/>
      <c r="I27" s="46"/>
      <c r="J27" s="32"/>
      <c r="K27" s="32"/>
      <c r="L27" s="32"/>
      <c r="M27" s="32"/>
      <c r="N27" s="32"/>
    </row>
    <row r="28" spans="1:14" ht="5.25" customHeight="1" x14ac:dyDescent="0.2">
      <c r="A28" s="19"/>
      <c r="B28" s="146"/>
      <c r="C28" s="146"/>
      <c r="D28" s="146"/>
      <c r="E28" s="146"/>
      <c r="F28" s="146"/>
      <c r="G28" s="146"/>
      <c r="H28" s="146"/>
      <c r="I28" s="47"/>
    </row>
    <row r="29" spans="1:14" x14ac:dyDescent="0.2">
      <c r="A29" s="19"/>
      <c r="B29" s="19"/>
      <c r="C29" s="248" t="s">
        <v>117</v>
      </c>
      <c r="D29" s="248"/>
      <c r="E29" s="150" t="s">
        <v>52</v>
      </c>
      <c r="F29" s="20"/>
      <c r="G29" s="20"/>
      <c r="H29" s="150" t="s">
        <v>0</v>
      </c>
      <c r="I29" s="150" t="s">
        <v>4</v>
      </c>
    </row>
    <row r="30" spans="1:14" x14ac:dyDescent="0.2">
      <c r="B30" s="54" t="s">
        <v>294</v>
      </c>
      <c r="C30" s="54"/>
      <c r="D30" s="54"/>
      <c r="E30" s="260">
        <v>1590000</v>
      </c>
      <c r="F30" s="260"/>
      <c r="G30" s="261">
        <v>1</v>
      </c>
      <c r="H30" s="261"/>
      <c r="I30" s="53">
        <f>G30*E30</f>
        <v>1590000</v>
      </c>
      <c r="J30" s="32"/>
      <c r="K30" s="32"/>
      <c r="L30" s="32"/>
      <c r="M30" s="32"/>
      <c r="N30" s="32"/>
    </row>
    <row r="31" spans="1:14" x14ac:dyDescent="0.2">
      <c r="B31" s="54" t="s">
        <v>281</v>
      </c>
      <c r="C31" s="54"/>
      <c r="D31" s="54"/>
      <c r="E31" s="260">
        <v>1680000</v>
      </c>
      <c r="F31" s="260"/>
      <c r="G31" s="261">
        <v>1</v>
      </c>
      <c r="H31" s="261"/>
      <c r="I31" s="53">
        <f>G31*E31</f>
        <v>1680000</v>
      </c>
      <c r="J31" s="32"/>
      <c r="K31" s="32"/>
      <c r="L31" s="32"/>
      <c r="M31" s="32"/>
      <c r="N31" s="32"/>
    </row>
    <row r="32" spans="1:14" ht="30.75" customHeight="1" x14ac:dyDescent="0.2">
      <c r="B32" s="247" t="s">
        <v>284</v>
      </c>
      <c r="C32" s="247"/>
      <c r="D32" s="247"/>
      <c r="E32" s="260">
        <v>4500000</v>
      </c>
      <c r="F32" s="260">
        <v>3800000</v>
      </c>
      <c r="G32" s="256"/>
      <c r="H32" s="256"/>
      <c r="I32" s="40"/>
      <c r="J32" s="32"/>
      <c r="K32" s="32"/>
      <c r="L32" s="32"/>
      <c r="M32" s="32"/>
      <c r="N32" s="32"/>
    </row>
    <row r="33" spans="1:14" ht="15.75" customHeight="1" x14ac:dyDescent="0.2">
      <c r="B33" s="59" t="s">
        <v>282</v>
      </c>
      <c r="C33" s="59"/>
      <c r="E33" s="260">
        <v>65000</v>
      </c>
      <c r="F33" s="260">
        <v>65000</v>
      </c>
      <c r="G33" s="149"/>
      <c r="H33" s="149"/>
      <c r="I33" s="40"/>
      <c r="J33" s="32"/>
      <c r="K33" s="32"/>
      <c r="L33" s="32"/>
      <c r="M33" s="32"/>
      <c r="N33" s="32"/>
    </row>
    <row r="34" spans="1:14" ht="15.75" customHeight="1" x14ac:dyDescent="0.2">
      <c r="B34" s="258" t="s">
        <v>179</v>
      </c>
      <c r="C34" s="258"/>
      <c r="D34" s="258"/>
      <c r="E34" s="260">
        <v>700000</v>
      </c>
      <c r="F34" s="260">
        <v>65000</v>
      </c>
      <c r="G34" s="149"/>
      <c r="H34" s="149">
        <v>1</v>
      </c>
      <c r="I34" s="40">
        <f>E34*H34</f>
        <v>700000</v>
      </c>
      <c r="J34" s="32"/>
      <c r="K34" s="32"/>
      <c r="L34" s="32"/>
      <c r="M34" s="32"/>
      <c r="N34" s="32"/>
    </row>
    <row r="35" spans="1:14" ht="15.75" customHeight="1" x14ac:dyDescent="0.2">
      <c r="B35" s="258" t="s">
        <v>180</v>
      </c>
      <c r="C35" s="258"/>
      <c r="D35" s="258"/>
      <c r="E35" s="260">
        <v>450000</v>
      </c>
      <c r="F35" s="260">
        <v>65000</v>
      </c>
      <c r="G35" s="149"/>
      <c r="H35" s="149">
        <v>1</v>
      </c>
      <c r="I35" s="40">
        <f>E35*H35</f>
        <v>450000</v>
      </c>
      <c r="J35" s="32"/>
      <c r="K35" s="32"/>
      <c r="L35" s="32"/>
      <c r="M35" s="32"/>
      <c r="N35" s="32"/>
    </row>
    <row r="36" spans="1:14" ht="15.75" customHeight="1" x14ac:dyDescent="0.2">
      <c r="A36" s="21"/>
      <c r="B36" s="59" t="s">
        <v>128</v>
      </c>
      <c r="C36" s="59"/>
      <c r="E36" s="255">
        <v>650000</v>
      </c>
      <c r="F36" s="255"/>
      <c r="G36" s="261"/>
      <c r="H36" s="261"/>
      <c r="I36" s="40"/>
    </row>
    <row r="37" spans="1:14" ht="15.75" customHeight="1" x14ac:dyDescent="0.2">
      <c r="A37" s="21"/>
      <c r="B37" s="59" t="s">
        <v>129</v>
      </c>
      <c r="C37" s="59"/>
      <c r="E37" s="255">
        <v>480000</v>
      </c>
      <c r="F37" s="255"/>
      <c r="G37" s="261"/>
      <c r="H37" s="261"/>
      <c r="I37" s="53"/>
    </row>
    <row r="38" spans="1:14" ht="15.75" customHeight="1" x14ac:dyDescent="0.2">
      <c r="A38" s="21"/>
      <c r="B38" s="59" t="s">
        <v>267</v>
      </c>
      <c r="C38" s="59"/>
      <c r="D38" s="59"/>
      <c r="E38" s="260">
        <v>200000</v>
      </c>
      <c r="F38" s="260">
        <v>160000</v>
      </c>
      <c r="G38" s="179">
        <v>3</v>
      </c>
      <c r="H38" s="181">
        <v>3</v>
      </c>
      <c r="I38" s="53">
        <f>+E38*H38</f>
        <v>600000</v>
      </c>
      <c r="K38" s="182">
        <v>2.5</v>
      </c>
    </row>
    <row r="39" spans="1:14" ht="15.75" customHeight="1" x14ac:dyDescent="0.2">
      <c r="A39" s="21"/>
      <c r="B39" s="59" t="s">
        <v>188</v>
      </c>
      <c r="C39" s="59"/>
      <c r="E39" s="255">
        <v>500000</v>
      </c>
      <c r="F39" s="255"/>
      <c r="G39" s="261"/>
      <c r="H39" s="261"/>
      <c r="I39" s="53"/>
    </row>
    <row r="40" spans="1:14" ht="15.75" customHeight="1" x14ac:dyDescent="0.2">
      <c r="A40" s="21"/>
      <c r="B40" s="59" t="s">
        <v>86</v>
      </c>
      <c r="C40" s="59"/>
      <c r="E40" s="260">
        <v>850000</v>
      </c>
      <c r="F40" s="260">
        <v>65000</v>
      </c>
      <c r="G40" s="32"/>
      <c r="H40" s="143"/>
      <c r="I40" s="22"/>
    </row>
    <row r="41" spans="1:14" ht="17.25" customHeight="1" x14ac:dyDescent="0.2">
      <c r="A41" s="21"/>
      <c r="B41" s="247" t="s">
        <v>124</v>
      </c>
      <c r="C41" s="247"/>
      <c r="D41" s="247"/>
      <c r="E41" s="260">
        <v>1850000</v>
      </c>
      <c r="F41" s="260">
        <v>160000</v>
      </c>
      <c r="G41" s="261"/>
      <c r="H41" s="261"/>
      <c r="I41" s="53"/>
    </row>
    <row r="42" spans="1:14" ht="29.25" customHeight="1" x14ac:dyDescent="0.2">
      <c r="A42" s="21"/>
      <c r="B42" s="247" t="s">
        <v>125</v>
      </c>
      <c r="C42" s="247"/>
      <c r="D42" s="247"/>
      <c r="E42" s="260">
        <v>1600000</v>
      </c>
      <c r="F42" s="260">
        <v>160000</v>
      </c>
      <c r="G42" s="145"/>
      <c r="H42" s="145"/>
      <c r="I42" s="53"/>
    </row>
    <row r="43" spans="1:14" ht="15.75" customHeight="1" x14ac:dyDescent="0.2">
      <c r="A43" s="21"/>
      <c r="B43" s="59" t="s">
        <v>265</v>
      </c>
      <c r="C43" s="59"/>
      <c r="E43" s="255">
        <v>7500</v>
      </c>
      <c r="F43" s="255"/>
      <c r="G43" s="145"/>
      <c r="H43" s="145"/>
      <c r="I43" s="53"/>
    </row>
    <row r="44" spans="1:14" ht="15.75" customHeight="1" x14ac:dyDescent="0.2">
      <c r="A44" s="21"/>
      <c r="B44" s="59" t="s">
        <v>266</v>
      </c>
      <c r="C44" s="59"/>
      <c r="E44" s="255">
        <v>9000</v>
      </c>
      <c r="F44" s="255"/>
      <c r="G44" s="145"/>
      <c r="H44" s="145"/>
      <c r="I44" s="53"/>
    </row>
    <row r="45" spans="1:14" ht="15.75" customHeight="1" x14ac:dyDescent="0.2">
      <c r="A45" s="21"/>
      <c r="B45" s="59" t="s">
        <v>268</v>
      </c>
      <c r="C45" s="59"/>
      <c r="E45" s="255">
        <v>65000</v>
      </c>
      <c r="F45" s="255"/>
      <c r="G45" s="145"/>
      <c r="H45" s="145"/>
      <c r="I45" s="53"/>
    </row>
    <row r="46" spans="1:14" ht="15.75" customHeight="1" x14ac:dyDescent="0.2">
      <c r="A46" s="21"/>
      <c r="B46" s="59" t="s">
        <v>279</v>
      </c>
      <c r="C46" s="59"/>
      <c r="E46" s="255">
        <v>220000</v>
      </c>
      <c r="F46" s="255"/>
      <c r="G46" s="145"/>
      <c r="H46" s="145"/>
      <c r="I46" s="53"/>
    </row>
    <row r="47" spans="1:14" ht="15.75" customHeight="1" x14ac:dyDescent="0.2">
      <c r="A47" s="21"/>
      <c r="B47" s="59" t="s">
        <v>280</v>
      </c>
      <c r="C47" s="59"/>
      <c r="E47" s="255">
        <v>140000</v>
      </c>
      <c r="F47" s="255"/>
      <c r="G47" s="145"/>
      <c r="H47" s="145"/>
      <c r="I47" s="53"/>
    </row>
    <row r="48" spans="1:14" ht="42.75" customHeight="1" x14ac:dyDescent="0.2">
      <c r="A48" s="21"/>
      <c r="B48" s="249" t="s">
        <v>289</v>
      </c>
      <c r="C48" s="249"/>
      <c r="D48" s="249"/>
      <c r="E48" s="255">
        <v>2700000</v>
      </c>
      <c r="F48" s="255"/>
      <c r="G48" s="145"/>
      <c r="H48" s="145"/>
      <c r="I48" s="53"/>
    </row>
    <row r="49" spans="1:9" ht="42.75" customHeight="1" x14ac:dyDescent="0.2">
      <c r="A49" s="21"/>
      <c r="B49" s="249" t="s">
        <v>290</v>
      </c>
      <c r="C49" s="249"/>
      <c r="D49" s="249"/>
      <c r="E49" s="255">
        <v>2200000</v>
      </c>
      <c r="F49" s="255"/>
      <c r="G49" s="145"/>
      <c r="H49" s="145"/>
      <c r="I49" s="53"/>
    </row>
    <row r="50" spans="1:9" ht="42.75" customHeight="1" x14ac:dyDescent="0.2">
      <c r="A50" s="21"/>
      <c r="B50" s="249" t="s">
        <v>291</v>
      </c>
      <c r="C50" s="249"/>
      <c r="D50" s="249"/>
      <c r="E50" s="255">
        <v>1600000</v>
      </c>
      <c r="F50" s="255"/>
      <c r="G50" s="145"/>
      <c r="H50" s="145"/>
      <c r="I50" s="53"/>
    </row>
    <row r="51" spans="1:9" ht="16" thickBot="1" x14ac:dyDescent="0.25">
      <c r="A51" s="21"/>
      <c r="B51" s="257" t="s">
        <v>72</v>
      </c>
      <c r="C51" s="257"/>
      <c r="D51" s="257"/>
      <c r="E51" s="257"/>
      <c r="F51" s="257"/>
      <c r="G51" s="257"/>
      <c r="H51" s="61"/>
      <c r="I51" s="62">
        <f>+SUM(I30:I41)</f>
        <v>5020000</v>
      </c>
    </row>
    <row r="52" spans="1:9" ht="17" thickTop="1" thickBot="1" x14ac:dyDescent="0.25">
      <c r="A52" s="21"/>
      <c r="B52" s="257" t="s">
        <v>126</v>
      </c>
      <c r="C52" s="257"/>
      <c r="D52" s="257"/>
      <c r="E52" s="257"/>
      <c r="F52" s="257"/>
      <c r="G52" s="257"/>
      <c r="H52" s="61"/>
      <c r="I52" s="62">
        <f>+I51+I23</f>
        <v>20950000</v>
      </c>
    </row>
    <row r="53" spans="1:9" ht="16" thickTop="1" x14ac:dyDescent="0.2">
      <c r="A53" s="21"/>
      <c r="B53" s="247"/>
      <c r="C53" s="247"/>
      <c r="D53" s="247"/>
      <c r="E53" s="260"/>
      <c r="F53" s="260"/>
      <c r="G53" s="261"/>
      <c r="H53" s="261"/>
      <c r="I53" s="53"/>
    </row>
    <row r="54" spans="1:9" ht="16" x14ac:dyDescent="0.2">
      <c r="A54" s="21"/>
      <c r="B54" s="155" t="s">
        <v>296</v>
      </c>
      <c r="C54" s="155"/>
      <c r="D54" s="155"/>
      <c r="E54" s="152"/>
      <c r="F54" s="144"/>
      <c r="G54" s="145"/>
      <c r="H54" s="145"/>
      <c r="I54" s="53"/>
    </row>
    <row r="55" spans="1:9" x14ac:dyDescent="0.2">
      <c r="A55" s="21"/>
      <c r="B55" s="106" t="s">
        <v>184</v>
      </c>
      <c r="C55" s="106"/>
      <c r="D55" s="106"/>
      <c r="E55" s="286"/>
      <c r="F55" s="286"/>
      <c r="G55" s="286">
        <v>0.3</v>
      </c>
      <c r="H55" s="286"/>
      <c r="I55" s="107">
        <f>+I7*G55</f>
        <v>1047000</v>
      </c>
    </row>
    <row r="56" spans="1:9" x14ac:dyDescent="0.2">
      <c r="A56" s="21"/>
      <c r="B56" s="108" t="s">
        <v>185</v>
      </c>
      <c r="C56" s="108"/>
      <c r="D56" s="108"/>
      <c r="E56" s="286"/>
      <c r="F56" s="286"/>
      <c r="G56" s="286" t="s">
        <v>181</v>
      </c>
      <c r="H56" s="286"/>
      <c r="I56" s="107">
        <f>I9</f>
        <v>580000</v>
      </c>
    </row>
    <row r="57" spans="1:9" x14ac:dyDescent="0.2">
      <c r="A57" s="21"/>
      <c r="B57" s="106" t="s">
        <v>274</v>
      </c>
      <c r="C57" s="106"/>
      <c r="D57" s="106"/>
      <c r="E57" s="286"/>
      <c r="F57" s="286"/>
      <c r="G57" s="286">
        <v>0.3</v>
      </c>
      <c r="H57" s="286"/>
      <c r="I57" s="107">
        <f>+I34*G57</f>
        <v>210000</v>
      </c>
    </row>
    <row r="58" spans="1:9" x14ac:dyDescent="0.2">
      <c r="A58" s="21"/>
      <c r="B58" s="106" t="s">
        <v>275</v>
      </c>
      <c r="C58" s="108"/>
      <c r="D58" s="108"/>
      <c r="E58" s="151"/>
      <c r="F58" s="151"/>
      <c r="G58" s="151"/>
      <c r="H58" s="151">
        <v>0.2</v>
      </c>
      <c r="I58" s="107">
        <f>+I35*H58</f>
        <v>90000</v>
      </c>
    </row>
    <row r="59" spans="1:9" x14ac:dyDescent="0.2">
      <c r="A59" s="21"/>
      <c r="B59" s="108" t="s">
        <v>186</v>
      </c>
      <c r="C59" s="108"/>
      <c r="D59" s="108"/>
      <c r="E59" s="286"/>
      <c r="F59" s="286"/>
      <c r="G59" s="286" t="s">
        <v>181</v>
      </c>
      <c r="H59" s="286"/>
      <c r="I59" s="53">
        <f>I14</f>
        <v>580000</v>
      </c>
    </row>
    <row r="60" spans="1:9" x14ac:dyDescent="0.2">
      <c r="A60" s="21"/>
      <c r="B60" s="108" t="s">
        <v>187</v>
      </c>
      <c r="C60" s="108"/>
      <c r="D60" s="108"/>
      <c r="E60" s="287"/>
      <c r="F60" s="287"/>
      <c r="G60" s="286">
        <v>0.6</v>
      </c>
      <c r="H60" s="286"/>
      <c r="I60" s="53">
        <f>+G60*I31</f>
        <v>1008000</v>
      </c>
    </row>
    <row r="61" spans="1:9" ht="16" thickBot="1" x14ac:dyDescent="0.25">
      <c r="A61" s="21"/>
      <c r="B61" s="257" t="s">
        <v>182</v>
      </c>
      <c r="C61" s="257"/>
      <c r="D61" s="257"/>
      <c r="E61" s="257"/>
      <c r="F61" s="257"/>
      <c r="G61" s="257"/>
      <c r="H61" s="61"/>
      <c r="I61" s="62">
        <f>+SUM(I55:I60)</f>
        <v>3515000</v>
      </c>
    </row>
    <row r="62" spans="1:9" ht="17" thickTop="1" thickBot="1" x14ac:dyDescent="0.25">
      <c r="A62" s="21"/>
      <c r="B62" s="257" t="s">
        <v>183</v>
      </c>
      <c r="C62" s="257"/>
      <c r="D62" s="257"/>
      <c r="E62" s="257"/>
      <c r="F62" s="257"/>
      <c r="G62" s="257"/>
      <c r="H62" s="61"/>
      <c r="I62" s="62">
        <f>+I52-I61</f>
        <v>17435000</v>
      </c>
    </row>
    <row r="63" spans="1:9" ht="16" thickTop="1" x14ac:dyDescent="0.2">
      <c r="A63" s="21"/>
      <c r="B63" s="251" t="str">
        <f>IF($A63&gt;0,VLOOKUP($A63,[2]ADICIONALES!$A$1:$C$200,2,FALSE),"")</f>
        <v/>
      </c>
      <c r="C63" s="251"/>
      <c r="D63" s="251"/>
      <c r="E63" s="252" t="str">
        <f>IF($A63&gt;0,VLOOKUP($A63,[2]ADICIONALES!$A$1:$C$200,3,FALSE),"")</f>
        <v/>
      </c>
      <c r="F63" s="252"/>
      <c r="G63" s="32"/>
      <c r="H63" s="143"/>
      <c r="I63" s="22" t="str">
        <f t="shared" ref="I63:I86" si="0">IF($H63&gt;0,E63*H63,"")</f>
        <v/>
      </c>
    </row>
    <row r="64" spans="1:9" x14ac:dyDescent="0.2">
      <c r="A64" s="21"/>
      <c r="B64" s="251" t="str">
        <f>IF($A64&gt;0,VLOOKUP($A64,[2]ADICIONALES!$A$1:$C$200,2,FALSE),"")</f>
        <v/>
      </c>
      <c r="C64" s="251"/>
      <c r="D64" s="251"/>
      <c r="E64" s="252" t="str">
        <f>IF($A64&gt;0,VLOOKUP($A64,[2]ADICIONALES!$A$1:$C$200,3,FALSE),"")</f>
        <v/>
      </c>
      <c r="F64" s="252"/>
      <c r="G64" s="32"/>
      <c r="H64" s="143"/>
      <c r="I64" s="22" t="str">
        <f t="shared" si="0"/>
        <v/>
      </c>
    </row>
    <row r="65" spans="1:9" x14ac:dyDescent="0.2">
      <c r="A65" s="21"/>
      <c r="B65" s="251" t="str">
        <f>IF($A65&gt;0,VLOOKUP($A65,[2]ADICIONALES!$A$1:$C$200,2,FALSE),"")</f>
        <v/>
      </c>
      <c r="C65" s="251"/>
      <c r="D65" s="251"/>
      <c r="E65" s="252" t="str">
        <f>IF($A65&gt;0,VLOOKUP($A65,[2]ADICIONALES!$A$1:$C$200,3,FALSE),"")</f>
        <v/>
      </c>
      <c r="F65" s="252"/>
      <c r="G65" s="32"/>
      <c r="H65" s="143"/>
      <c r="I65" s="22">
        <f>I7++I9+I10+I11+I12+I14+I20+I22+I31+I30+I34+I35+I36+I38-I55-I56-I59-I60-I57-I58+I18+I19</f>
        <v>17435000</v>
      </c>
    </row>
    <row r="66" spans="1:9" x14ac:dyDescent="0.2">
      <c r="A66" s="21"/>
      <c r="B66" s="251" t="str">
        <f>IF($A66&gt;0,VLOOKUP($A66,[2]ADICIONALES!$A$1:$C$200,2,FALSE),"")</f>
        <v/>
      </c>
      <c r="C66" s="251"/>
      <c r="D66" s="251"/>
      <c r="E66" s="252" t="str">
        <f>IF($A66&gt;0,VLOOKUP($A66,[2]ADICIONALES!$A$1:$C$200,3,FALSE),"")</f>
        <v/>
      </c>
      <c r="F66" s="252"/>
      <c r="G66" s="32"/>
      <c r="H66" s="143"/>
      <c r="I66" s="22" t="str">
        <f t="shared" si="0"/>
        <v/>
      </c>
    </row>
    <row r="67" spans="1:9" x14ac:dyDescent="0.2">
      <c r="A67" s="21"/>
      <c r="B67" s="251" t="str">
        <f>IF($A67&gt;0,VLOOKUP($A67,[2]ADICIONALES!$A$1:$C$200,2,FALSE),"")</f>
        <v/>
      </c>
      <c r="C67" s="251"/>
      <c r="D67" s="251"/>
      <c r="E67" s="252" t="str">
        <f>IF($A67&gt;0,VLOOKUP($A67,[2]ADICIONALES!$A$1:$C$200,3,FALSE),"")</f>
        <v/>
      </c>
      <c r="F67" s="252"/>
      <c r="G67" s="32"/>
      <c r="H67" s="143"/>
      <c r="I67" s="22" t="str">
        <f t="shared" si="0"/>
        <v/>
      </c>
    </row>
    <row r="68" spans="1:9" x14ac:dyDescent="0.2">
      <c r="A68" s="21"/>
      <c r="B68" s="251" t="str">
        <f>IF($A68&gt;0,VLOOKUP($A68,[2]ADICIONALES!$A$1:$C$200,2,FALSE),"")</f>
        <v/>
      </c>
      <c r="C68" s="251"/>
      <c r="D68" s="251"/>
      <c r="E68" s="252" t="str">
        <f>IF($A68&gt;0,VLOOKUP($A68,[2]ADICIONALES!$A$1:$C$200,3,FALSE),"")</f>
        <v/>
      </c>
      <c r="F68" s="252"/>
      <c r="G68" s="32"/>
      <c r="H68" s="143"/>
      <c r="I68" s="22" t="str">
        <f t="shared" si="0"/>
        <v/>
      </c>
    </row>
    <row r="69" spans="1:9" x14ac:dyDescent="0.2">
      <c r="A69" s="21"/>
      <c r="B69" s="251" t="str">
        <f>IF($A69&gt;0,VLOOKUP($A69,[2]ADICIONALES!$A$1:$C$200,2,FALSE),"")</f>
        <v/>
      </c>
      <c r="C69" s="251"/>
      <c r="D69" s="251"/>
      <c r="E69" s="252" t="str">
        <f>IF($A69&gt;0,VLOOKUP($A69,[2]ADICIONALES!$A$1:$C$200,3,FALSE),"")</f>
        <v/>
      </c>
      <c r="F69" s="252"/>
      <c r="G69" s="32"/>
      <c r="H69" s="143"/>
      <c r="I69" s="22" t="str">
        <f t="shared" si="0"/>
        <v/>
      </c>
    </row>
    <row r="70" spans="1:9" x14ac:dyDescent="0.2">
      <c r="A70" s="21"/>
      <c r="B70" s="251" t="str">
        <f>IF($A70&gt;0,VLOOKUP($A70,[2]ADICIONALES!$A$1:$C$200,2,FALSE),"")</f>
        <v/>
      </c>
      <c r="C70" s="251"/>
      <c r="D70" s="251"/>
      <c r="E70" s="252" t="str">
        <f>IF($A70&gt;0,VLOOKUP($A70,[2]ADICIONALES!$A$1:$C$200,3,FALSE),"")</f>
        <v/>
      </c>
      <c r="F70" s="252"/>
      <c r="G70" s="32"/>
      <c r="H70" s="143"/>
      <c r="I70" s="22" t="str">
        <f t="shared" si="0"/>
        <v/>
      </c>
    </row>
    <row r="71" spans="1:9" x14ac:dyDescent="0.2">
      <c r="A71" s="21"/>
      <c r="B71" s="251" t="str">
        <f>IF($A71&gt;0,VLOOKUP($A71,[2]ADICIONALES!$A$1:$C$200,2,FALSE),"")</f>
        <v/>
      </c>
      <c r="C71" s="251"/>
      <c r="D71" s="251"/>
      <c r="E71" s="252" t="str">
        <f>IF($A71&gt;0,VLOOKUP($A71,[2]ADICIONALES!$A$1:$C$200,3,FALSE),"")</f>
        <v/>
      </c>
      <c r="F71" s="252"/>
      <c r="G71" s="32"/>
      <c r="H71" s="143"/>
      <c r="I71" s="22" t="str">
        <f t="shared" si="0"/>
        <v/>
      </c>
    </row>
    <row r="72" spans="1:9" x14ac:dyDescent="0.2">
      <c r="A72" s="21"/>
      <c r="B72" s="251" t="str">
        <f>IF($A72&gt;0,VLOOKUP($A72,[2]ADICIONALES!$A$1:$C$200,2,FALSE),"")</f>
        <v/>
      </c>
      <c r="C72" s="251"/>
      <c r="D72" s="251"/>
      <c r="E72" s="252" t="str">
        <f>IF($A72&gt;0,VLOOKUP($A72,[2]ADICIONALES!$A$1:$C$200,3,FALSE),"")</f>
        <v/>
      </c>
      <c r="F72" s="252"/>
      <c r="G72" s="32"/>
      <c r="H72" s="143"/>
      <c r="I72" s="22" t="str">
        <f t="shared" si="0"/>
        <v/>
      </c>
    </row>
    <row r="73" spans="1:9" x14ac:dyDescent="0.2">
      <c r="A73" s="21"/>
      <c r="B73" s="251" t="str">
        <f>IF($A73&gt;0,VLOOKUP($A73,[2]ADICIONALES!$A$1:$C$200,2,FALSE),"")</f>
        <v/>
      </c>
      <c r="C73" s="251"/>
      <c r="D73" s="251"/>
      <c r="E73" s="252" t="str">
        <f>IF($A73&gt;0,VLOOKUP($A73,[2]ADICIONALES!$A$1:$C$200,3,FALSE),"")</f>
        <v/>
      </c>
      <c r="F73" s="252"/>
      <c r="G73" s="32"/>
      <c r="H73" s="143"/>
      <c r="I73" s="22" t="str">
        <f t="shared" si="0"/>
        <v/>
      </c>
    </row>
    <row r="74" spans="1:9" x14ac:dyDescent="0.2">
      <c r="A74" s="21"/>
      <c r="B74" s="251" t="str">
        <f>IF($A74&gt;0,VLOOKUP($A74,[2]ADICIONALES!$A$1:$C$200,2,FALSE),"")</f>
        <v/>
      </c>
      <c r="C74" s="251"/>
      <c r="D74" s="251"/>
      <c r="E74" s="252" t="str">
        <f>IF($A74&gt;0,VLOOKUP($A74,[2]ADICIONALES!$A$1:$C$200,3,FALSE),"")</f>
        <v/>
      </c>
      <c r="F74" s="252"/>
      <c r="G74" s="32"/>
      <c r="H74" s="143"/>
      <c r="I74" s="22" t="str">
        <f t="shared" si="0"/>
        <v/>
      </c>
    </row>
    <row r="75" spans="1:9" x14ac:dyDescent="0.2">
      <c r="A75" s="21"/>
      <c r="B75" s="251" t="str">
        <f>IF($A75&gt;0,VLOOKUP($A75,[2]ADICIONALES!$A$1:$C$200,2,FALSE),"")</f>
        <v/>
      </c>
      <c r="C75" s="251"/>
      <c r="D75" s="251"/>
      <c r="E75" s="252" t="str">
        <f>IF($A75&gt;0,VLOOKUP($A75,[2]ADICIONALES!$A$1:$C$200,3,FALSE),"")</f>
        <v/>
      </c>
      <c r="F75" s="252"/>
      <c r="G75" s="32"/>
      <c r="H75" s="143"/>
      <c r="I75" s="22" t="str">
        <f t="shared" si="0"/>
        <v/>
      </c>
    </row>
    <row r="76" spans="1:9" x14ac:dyDescent="0.2">
      <c r="A76" s="21"/>
      <c r="B76" s="251" t="str">
        <f>IF($A76&gt;0,VLOOKUP($A76,[2]ADICIONALES!$A$1:$C$200,2,FALSE),"")</f>
        <v/>
      </c>
      <c r="C76" s="251"/>
      <c r="D76" s="251"/>
      <c r="E76" s="252" t="str">
        <f>IF($A76&gt;0,VLOOKUP($A76,[2]ADICIONALES!$A$1:$C$200,3,FALSE),"")</f>
        <v/>
      </c>
      <c r="F76" s="252"/>
      <c r="G76" s="32"/>
      <c r="H76" s="143"/>
      <c r="I76" s="22" t="str">
        <f t="shared" si="0"/>
        <v/>
      </c>
    </row>
    <row r="77" spans="1:9" x14ac:dyDescent="0.2">
      <c r="A77" s="21"/>
      <c r="B77" s="251" t="str">
        <f>IF($A77&gt;0,VLOOKUP($A77,[2]ADICIONALES!$A$1:$C$200,2,FALSE),"")</f>
        <v/>
      </c>
      <c r="C77" s="251"/>
      <c r="D77" s="251"/>
      <c r="E77" s="252" t="str">
        <f>IF($A77&gt;0,VLOOKUP($A77,[2]ADICIONALES!$A$1:$C$200,3,FALSE),"")</f>
        <v/>
      </c>
      <c r="F77" s="252"/>
      <c r="G77" s="32"/>
      <c r="H77" s="143"/>
      <c r="I77" s="22" t="str">
        <f t="shared" si="0"/>
        <v/>
      </c>
    </row>
    <row r="78" spans="1:9" x14ac:dyDescent="0.2">
      <c r="A78" s="21"/>
      <c r="B78" s="251" t="str">
        <f>IF($A78&gt;0,VLOOKUP($A78,[2]ADICIONALES!$A$1:$C$200,2,FALSE),"")</f>
        <v/>
      </c>
      <c r="C78" s="251"/>
      <c r="D78" s="251"/>
      <c r="E78" s="252" t="str">
        <f>IF($A78&gt;0,VLOOKUP($A78,[2]ADICIONALES!$A$1:$C$200,3,FALSE),"")</f>
        <v/>
      </c>
      <c r="F78" s="252"/>
      <c r="G78" s="32"/>
      <c r="H78" s="143"/>
      <c r="I78" s="22" t="str">
        <f t="shared" si="0"/>
        <v/>
      </c>
    </row>
    <row r="79" spans="1:9" x14ac:dyDescent="0.2">
      <c r="A79" s="21"/>
      <c r="B79" s="251" t="str">
        <f>IF($A79&gt;0,VLOOKUP($A79,[2]ADICIONALES!$A$1:$C$200,2,FALSE),"")</f>
        <v/>
      </c>
      <c r="C79" s="251"/>
      <c r="D79" s="251"/>
      <c r="E79" s="252" t="str">
        <f>IF($A79&gt;0,VLOOKUP($A79,[2]ADICIONALES!$A$1:$C$200,3,FALSE),"")</f>
        <v/>
      </c>
      <c r="F79" s="252"/>
      <c r="G79" s="32"/>
      <c r="H79" s="143"/>
      <c r="I79" s="22" t="str">
        <f t="shared" si="0"/>
        <v/>
      </c>
    </row>
    <row r="80" spans="1:9" x14ac:dyDescent="0.2">
      <c r="A80" s="21"/>
      <c r="B80" s="251" t="str">
        <f>IF($A80&gt;0,VLOOKUP($A80,[2]ADICIONALES!$A$1:$C$200,2,FALSE),"")</f>
        <v/>
      </c>
      <c r="C80" s="251"/>
      <c r="D80" s="251"/>
      <c r="E80" s="252" t="str">
        <f>IF($A80&gt;0,VLOOKUP($A80,[2]ADICIONALES!$A$1:$C$200,3,FALSE),"")</f>
        <v/>
      </c>
      <c r="F80" s="252"/>
      <c r="G80" s="32"/>
      <c r="H80" s="143"/>
      <c r="I80" s="22" t="str">
        <f t="shared" si="0"/>
        <v/>
      </c>
    </row>
    <row r="81" spans="1:14" x14ac:dyDescent="0.2">
      <c r="A81" s="21"/>
      <c r="B81" s="251" t="str">
        <f>IF($A81&gt;0,VLOOKUP($A81,[2]ADICIONALES!$A$1:$C$200,2,FALSE),"")</f>
        <v/>
      </c>
      <c r="C81" s="251"/>
      <c r="D81" s="251"/>
      <c r="E81" s="252" t="str">
        <f>IF($A81&gt;0,VLOOKUP($A81,[2]ADICIONALES!$A$1:$C$200,3,FALSE),"")</f>
        <v/>
      </c>
      <c r="F81" s="252"/>
      <c r="G81" s="32"/>
      <c r="H81" s="143"/>
      <c r="I81" s="22" t="str">
        <f t="shared" si="0"/>
        <v/>
      </c>
    </row>
    <row r="82" spans="1:14" x14ac:dyDescent="0.2">
      <c r="A82" s="21"/>
      <c r="B82" s="251" t="str">
        <f>IF($A82&gt;0,VLOOKUP($A82,[2]ADICIONALES!$A$1:$C$200,2,FALSE),"")</f>
        <v/>
      </c>
      <c r="C82" s="251"/>
      <c r="D82" s="251"/>
      <c r="E82" s="252" t="str">
        <f>IF($A82&gt;0,VLOOKUP($A82,[2]ADICIONALES!$A$1:$C$200,3,FALSE),"")</f>
        <v/>
      </c>
      <c r="F82" s="252"/>
      <c r="G82" s="32"/>
      <c r="H82" s="143"/>
      <c r="I82" s="22" t="str">
        <f t="shared" si="0"/>
        <v/>
      </c>
    </row>
    <row r="83" spans="1:14" x14ac:dyDescent="0.2">
      <c r="A83" s="21"/>
      <c r="B83" s="251" t="str">
        <f>IF($A83&gt;0,VLOOKUP($A83,[2]ADICIONALES!$A$1:$C$200,2,FALSE),"")</f>
        <v/>
      </c>
      <c r="C83" s="251"/>
      <c r="D83" s="251"/>
      <c r="E83" s="252" t="str">
        <f>IF($A83&gt;0,VLOOKUP($A83,[2]ADICIONALES!$A$1:$C$200,3,FALSE),"")</f>
        <v/>
      </c>
      <c r="F83" s="252"/>
      <c r="G83" s="32"/>
      <c r="H83" s="143"/>
      <c r="I83" s="22" t="str">
        <f t="shared" si="0"/>
        <v/>
      </c>
    </row>
    <row r="84" spans="1:14" x14ac:dyDescent="0.2">
      <c r="A84" s="21"/>
      <c r="B84" s="251" t="str">
        <f>IF($A84&gt;0,VLOOKUP($A84,[2]ADICIONALES!$A$1:$C$200,2,FALSE),"")</f>
        <v/>
      </c>
      <c r="C84" s="251"/>
      <c r="D84" s="251"/>
      <c r="E84" s="252" t="str">
        <f>IF($A84&gt;0,VLOOKUP($A84,[2]ADICIONALES!$A$1:$C$200,3,FALSE),"")</f>
        <v/>
      </c>
      <c r="F84" s="252"/>
      <c r="G84" s="32"/>
      <c r="H84" s="143"/>
      <c r="I84" s="22" t="str">
        <f t="shared" si="0"/>
        <v/>
      </c>
    </row>
    <row r="85" spans="1:14" x14ac:dyDescent="0.2">
      <c r="A85" s="21"/>
      <c r="B85" s="251" t="str">
        <f>IF($A85&gt;0,VLOOKUP($A85,[2]ADICIONALES!$A$1:$C$200,2,FALSE),"")</f>
        <v/>
      </c>
      <c r="C85" s="251"/>
      <c r="D85" s="251"/>
      <c r="E85" s="252" t="str">
        <f>IF($A85&gt;0,VLOOKUP($A85,[2]ADICIONALES!$A$1:$C$200,3,FALSE),"")</f>
        <v/>
      </c>
      <c r="F85" s="252"/>
      <c r="G85" s="32"/>
      <c r="H85" s="143"/>
      <c r="I85" s="22" t="str">
        <f t="shared" si="0"/>
        <v/>
      </c>
    </row>
    <row r="86" spans="1:14" x14ac:dyDescent="0.2">
      <c r="A86" s="21"/>
      <c r="B86" s="251" t="str">
        <f>IF($A86&gt;0,VLOOKUP($A86,[2]ADICIONALES!$A$1:$C$200,2,FALSE),"")</f>
        <v/>
      </c>
      <c r="C86" s="251"/>
      <c r="D86" s="251"/>
      <c r="E86" s="252" t="str">
        <f>IF($A86&gt;0,VLOOKUP($A86,[2]ADICIONALES!$A$1:$C$200,3,FALSE),"")</f>
        <v/>
      </c>
      <c r="F86" s="252"/>
      <c r="G86" s="32"/>
      <c r="H86" s="143"/>
      <c r="I86" s="22" t="str">
        <f t="shared" si="0"/>
        <v/>
      </c>
    </row>
    <row r="87" spans="1:14" s="25" customFormat="1" x14ac:dyDescent="0.2">
      <c r="A87" s="21"/>
      <c r="B87" s="251" t="str">
        <f>IF($A87&gt;0,VLOOKUP($A87,[2]ADICIONALES!$A$1:$C$200,2,FALSE),"")</f>
        <v/>
      </c>
      <c r="C87" s="251"/>
      <c r="D87" s="251"/>
      <c r="E87" s="253"/>
      <c r="F87" s="253"/>
      <c r="G87" s="23"/>
      <c r="H87" s="143"/>
      <c r="I87" s="24"/>
    </row>
    <row r="88" spans="1:14" x14ac:dyDescent="0.2">
      <c r="E88" s="254"/>
      <c r="F88" s="254"/>
      <c r="G88" s="32"/>
      <c r="H88" s="143"/>
    </row>
    <row r="89" spans="1:14" s="8" customFormat="1" x14ac:dyDescent="0.2">
      <c r="A89" s="6"/>
      <c r="B89" s="6"/>
      <c r="C89" s="6"/>
      <c r="D89" s="6"/>
      <c r="E89" s="254"/>
      <c r="F89" s="254"/>
      <c r="G89" s="32"/>
      <c r="H89" s="143"/>
      <c r="J89" s="6"/>
      <c r="K89" s="6"/>
      <c r="L89" s="6"/>
      <c r="M89" s="6"/>
      <c r="N89" s="6"/>
    </row>
    <row r="90" spans="1:14" s="8" customFormat="1" x14ac:dyDescent="0.2">
      <c r="A90" s="6"/>
      <c r="B90" s="6"/>
      <c r="C90" s="6"/>
      <c r="D90" s="6"/>
      <c r="E90" s="254"/>
      <c r="F90" s="254"/>
      <c r="G90" s="32"/>
      <c r="H90" s="143"/>
      <c r="J90" s="6"/>
      <c r="K90" s="6"/>
      <c r="L90" s="6"/>
      <c r="M90" s="6"/>
      <c r="N90" s="6"/>
    </row>
    <row r="91" spans="1:14" s="8" customFormat="1" x14ac:dyDescent="0.2">
      <c r="A91" s="6"/>
      <c r="B91" s="6"/>
      <c r="C91" s="6"/>
      <c r="D91" s="6"/>
      <c r="E91" s="254"/>
      <c r="F91" s="254"/>
      <c r="G91" s="32"/>
      <c r="H91" s="143"/>
      <c r="J91" s="6"/>
      <c r="K91" s="6"/>
      <c r="L91" s="6"/>
      <c r="M91" s="6"/>
      <c r="N91" s="6"/>
    </row>
    <row r="92" spans="1:14" s="8" customFormat="1" x14ac:dyDescent="0.2">
      <c r="A92" s="6"/>
      <c r="B92" s="6"/>
      <c r="C92" s="6"/>
      <c r="D92" s="6"/>
      <c r="E92" s="254"/>
      <c r="F92" s="254"/>
      <c r="G92" s="32"/>
      <c r="H92" s="143"/>
      <c r="J92" s="6"/>
      <c r="K92" s="6"/>
      <c r="L92" s="6"/>
      <c r="M92" s="6"/>
      <c r="N92" s="6"/>
    </row>
    <row r="93" spans="1:14" s="8" customFormat="1" x14ac:dyDescent="0.2">
      <c r="A93" s="6"/>
      <c r="B93" s="6"/>
      <c r="C93" s="6"/>
      <c r="D93" s="6"/>
      <c r="E93" s="254"/>
      <c r="F93" s="254"/>
      <c r="G93" s="32"/>
      <c r="H93" s="143"/>
      <c r="J93" s="6"/>
      <c r="K93" s="6"/>
      <c r="L93" s="6"/>
      <c r="M93" s="6"/>
      <c r="N93" s="6"/>
    </row>
    <row r="94" spans="1:14" s="8" customFormat="1" x14ac:dyDescent="0.2">
      <c r="A94" s="6"/>
      <c r="B94" s="6"/>
      <c r="C94" s="6"/>
      <c r="D94" s="6"/>
      <c r="E94" s="254"/>
      <c r="F94" s="254"/>
      <c r="G94" s="32"/>
      <c r="H94" s="143"/>
      <c r="J94" s="6"/>
      <c r="K94" s="6"/>
      <c r="L94" s="6"/>
      <c r="M94" s="6"/>
      <c r="N94" s="6"/>
    </row>
    <row r="95" spans="1:14" s="8" customFormat="1" x14ac:dyDescent="0.2">
      <c r="A95" s="6"/>
      <c r="B95" s="6"/>
      <c r="C95" s="6"/>
      <c r="D95" s="6"/>
      <c r="E95" s="254"/>
      <c r="F95" s="254"/>
      <c r="G95" s="32"/>
      <c r="H95" s="143"/>
      <c r="J95" s="6"/>
      <c r="K95" s="6"/>
      <c r="L95" s="6"/>
      <c r="M95" s="6"/>
      <c r="N95" s="6"/>
    </row>
    <row r="96" spans="1:14" s="8" customFormat="1" x14ac:dyDescent="0.2">
      <c r="A96" s="6"/>
      <c r="B96" s="6"/>
      <c r="C96" s="6"/>
      <c r="D96" s="6"/>
      <c r="E96" s="254"/>
      <c r="F96" s="254"/>
      <c r="G96" s="32"/>
      <c r="H96" s="143"/>
      <c r="J96" s="6"/>
      <c r="K96" s="6"/>
      <c r="L96" s="6"/>
      <c r="M96" s="6"/>
      <c r="N96" s="6"/>
    </row>
    <row r="97" spans="1:14" s="8" customFormat="1" x14ac:dyDescent="0.2">
      <c r="A97" s="6"/>
      <c r="B97" s="6"/>
      <c r="C97" s="6"/>
      <c r="D97" s="6"/>
      <c r="E97" s="254"/>
      <c r="F97" s="254"/>
      <c r="G97" s="32"/>
      <c r="H97" s="143"/>
      <c r="J97" s="6"/>
      <c r="K97" s="6"/>
      <c r="L97" s="6"/>
      <c r="M97" s="6"/>
      <c r="N97" s="6"/>
    </row>
    <row r="98" spans="1:14" s="8" customFormat="1" x14ac:dyDescent="0.2">
      <c r="A98" s="6"/>
      <c r="B98" s="6"/>
      <c r="C98" s="6"/>
      <c r="D98" s="6"/>
      <c r="E98" s="254"/>
      <c r="F98" s="254"/>
      <c r="G98" s="32"/>
      <c r="H98" s="143"/>
      <c r="J98" s="6"/>
      <c r="K98" s="6"/>
      <c r="L98" s="6"/>
      <c r="M98" s="6"/>
      <c r="N98" s="6"/>
    </row>
    <row r="99" spans="1:14" s="8" customFormat="1" x14ac:dyDescent="0.2">
      <c r="A99" s="6"/>
      <c r="B99" s="6"/>
      <c r="C99" s="6"/>
      <c r="D99" s="6"/>
      <c r="E99" s="254"/>
      <c r="F99" s="254"/>
      <c r="G99" s="32"/>
      <c r="H99" s="143"/>
      <c r="J99" s="6"/>
      <c r="K99" s="6"/>
      <c r="L99" s="6"/>
      <c r="M99" s="6"/>
      <c r="N99" s="6"/>
    </row>
    <row r="100" spans="1:14" s="8" customFormat="1" x14ac:dyDescent="0.2">
      <c r="A100" s="6"/>
      <c r="B100" s="6"/>
      <c r="C100" s="6"/>
      <c r="D100" s="6"/>
      <c r="E100" s="254"/>
      <c r="F100" s="254"/>
      <c r="G100" s="32"/>
      <c r="H100" s="143"/>
      <c r="J100" s="6"/>
      <c r="K100" s="6"/>
      <c r="L100" s="6"/>
      <c r="M100" s="6"/>
      <c r="N100" s="6"/>
    </row>
    <row r="101" spans="1:14" s="8" customFormat="1" x14ac:dyDescent="0.2">
      <c r="A101" s="6"/>
      <c r="B101" s="6"/>
      <c r="C101" s="6"/>
      <c r="D101" s="6"/>
      <c r="E101" s="254"/>
      <c r="F101" s="254"/>
      <c r="G101" s="32"/>
      <c r="H101" s="143"/>
      <c r="J101" s="6"/>
      <c r="K101" s="6"/>
      <c r="L101" s="6"/>
      <c r="M101" s="6"/>
      <c r="N101" s="6"/>
    </row>
    <row r="102" spans="1:14" s="8" customFormat="1" x14ac:dyDescent="0.2">
      <c r="A102" s="6"/>
      <c r="B102" s="6"/>
      <c r="C102" s="6"/>
      <c r="D102" s="6"/>
      <c r="E102" s="254"/>
      <c r="F102" s="254"/>
      <c r="G102" s="32"/>
      <c r="H102" s="143"/>
      <c r="J102" s="6"/>
      <c r="K102" s="6"/>
      <c r="L102" s="6"/>
      <c r="M102" s="6"/>
      <c r="N102" s="6"/>
    </row>
    <row r="103" spans="1:14" s="8" customFormat="1" x14ac:dyDescent="0.2">
      <c r="A103" s="6"/>
      <c r="B103" s="6"/>
      <c r="C103" s="6"/>
      <c r="D103" s="6"/>
      <c r="E103" s="254"/>
      <c r="F103" s="254"/>
      <c r="G103" s="32"/>
      <c r="H103" s="143"/>
      <c r="J103" s="6"/>
      <c r="K103" s="6"/>
      <c r="L103" s="6"/>
      <c r="M103" s="6"/>
      <c r="N103" s="6"/>
    </row>
    <row r="104" spans="1:14" s="8" customFormat="1" x14ac:dyDescent="0.2">
      <c r="A104" s="6"/>
      <c r="B104" s="6"/>
      <c r="C104" s="6"/>
      <c r="D104" s="6"/>
      <c r="E104" s="254"/>
      <c r="F104" s="254"/>
      <c r="G104" s="32"/>
      <c r="H104" s="143"/>
      <c r="J104" s="6"/>
      <c r="K104" s="6"/>
      <c r="L104" s="6"/>
      <c r="M104" s="6"/>
      <c r="N104" s="6"/>
    </row>
    <row r="105" spans="1:14" s="8" customFormat="1" x14ac:dyDescent="0.2">
      <c r="A105" s="6"/>
      <c r="B105" s="6"/>
      <c r="C105" s="6"/>
      <c r="D105" s="6"/>
      <c r="E105" s="254"/>
      <c r="F105" s="254"/>
      <c r="G105" s="32"/>
      <c r="H105" s="143"/>
      <c r="J105" s="6"/>
      <c r="K105" s="6"/>
      <c r="L105" s="6"/>
      <c r="M105" s="6"/>
      <c r="N105" s="6"/>
    </row>
    <row r="106" spans="1:14" s="8" customFormat="1" x14ac:dyDescent="0.2">
      <c r="A106" s="6"/>
      <c r="B106" s="6"/>
      <c r="C106" s="6"/>
      <c r="D106" s="6"/>
      <c r="E106" s="254"/>
      <c r="F106" s="254"/>
      <c r="G106" s="32"/>
      <c r="H106" s="143"/>
      <c r="J106" s="6"/>
      <c r="K106" s="6"/>
      <c r="L106" s="6"/>
      <c r="M106" s="6"/>
      <c r="N106" s="6"/>
    </row>
    <row r="107" spans="1:14" s="8" customFormat="1" x14ac:dyDescent="0.2">
      <c r="A107" s="6"/>
      <c r="B107" s="6"/>
      <c r="C107" s="6"/>
      <c r="D107" s="6"/>
      <c r="E107" s="254"/>
      <c r="F107" s="254"/>
      <c r="G107" s="32"/>
      <c r="H107" s="143"/>
      <c r="J107" s="6"/>
      <c r="K107" s="6"/>
      <c r="L107" s="6"/>
      <c r="M107" s="6"/>
      <c r="N107" s="6"/>
    </row>
    <row r="108" spans="1:14" s="8" customFormat="1" x14ac:dyDescent="0.2">
      <c r="A108" s="6"/>
      <c r="B108" s="6"/>
      <c r="C108" s="6"/>
      <c r="D108" s="6"/>
      <c r="E108" s="254"/>
      <c r="F108" s="254"/>
      <c r="G108" s="32"/>
      <c r="H108" s="143"/>
      <c r="J108" s="6"/>
      <c r="K108" s="6"/>
      <c r="L108" s="6"/>
      <c r="M108" s="6"/>
      <c r="N108" s="6"/>
    </row>
    <row r="109" spans="1:14" s="8" customFormat="1" x14ac:dyDescent="0.2">
      <c r="A109" s="6"/>
      <c r="B109" s="6"/>
      <c r="C109" s="6"/>
      <c r="D109" s="6"/>
      <c r="E109" s="254"/>
      <c r="F109" s="254"/>
      <c r="G109" s="32"/>
      <c r="H109" s="143"/>
      <c r="J109" s="6"/>
      <c r="K109" s="6"/>
      <c r="L109" s="6"/>
      <c r="M109" s="6"/>
      <c r="N109" s="6"/>
    </row>
    <row r="110" spans="1:14" s="8" customFormat="1" x14ac:dyDescent="0.2">
      <c r="A110" s="6"/>
      <c r="B110" s="6"/>
      <c r="C110" s="6"/>
      <c r="D110" s="6"/>
      <c r="E110" s="254"/>
      <c r="F110" s="254"/>
      <c r="G110" s="32"/>
      <c r="H110" s="143"/>
      <c r="J110" s="6"/>
      <c r="K110" s="6"/>
      <c r="L110" s="6"/>
      <c r="M110" s="6"/>
      <c r="N110" s="6"/>
    </row>
    <row r="111" spans="1:14" s="8" customFormat="1" x14ac:dyDescent="0.2">
      <c r="A111" s="6"/>
      <c r="B111" s="6"/>
      <c r="C111" s="6"/>
      <c r="D111" s="6"/>
      <c r="E111" s="254"/>
      <c r="F111" s="254"/>
      <c r="G111" s="32"/>
      <c r="H111" s="143"/>
      <c r="J111" s="6"/>
      <c r="K111" s="6"/>
      <c r="L111" s="6"/>
      <c r="M111" s="6"/>
      <c r="N111" s="6"/>
    </row>
    <row r="112" spans="1:14" s="8" customFormat="1" x14ac:dyDescent="0.2">
      <c r="A112" s="6"/>
      <c r="B112" s="6"/>
      <c r="C112" s="6"/>
      <c r="D112" s="6"/>
      <c r="E112" s="254"/>
      <c r="F112" s="254"/>
      <c r="G112" s="32"/>
      <c r="H112" s="143"/>
      <c r="J112" s="6"/>
      <c r="K112" s="6"/>
      <c r="L112" s="6"/>
      <c r="M112" s="6"/>
      <c r="N112" s="6"/>
    </row>
    <row r="113" spans="1:14" s="8" customFormat="1" x14ac:dyDescent="0.2">
      <c r="A113" s="6"/>
      <c r="B113" s="6"/>
      <c r="C113" s="6"/>
      <c r="D113" s="6"/>
      <c r="E113" s="254"/>
      <c r="F113" s="254"/>
      <c r="G113" s="32"/>
      <c r="H113" s="143"/>
      <c r="J113" s="6"/>
      <c r="K113" s="6"/>
      <c r="L113" s="6"/>
      <c r="M113" s="6"/>
      <c r="N113" s="6"/>
    </row>
    <row r="114" spans="1:14" s="8" customFormat="1" x14ac:dyDescent="0.2">
      <c r="A114" s="6"/>
      <c r="B114" s="6"/>
      <c r="C114" s="6"/>
      <c r="D114" s="6"/>
      <c r="E114" s="254"/>
      <c r="F114" s="254"/>
      <c r="G114" s="32"/>
      <c r="H114" s="143"/>
      <c r="J114" s="6"/>
      <c r="K114" s="6"/>
      <c r="L114" s="6"/>
      <c r="M114" s="6"/>
      <c r="N114" s="6"/>
    </row>
    <row r="115" spans="1:14" s="8" customFormat="1" x14ac:dyDescent="0.2">
      <c r="A115" s="6"/>
      <c r="B115" s="6"/>
      <c r="C115" s="6"/>
      <c r="D115" s="6"/>
      <c r="E115" s="254"/>
      <c r="F115" s="254"/>
      <c r="G115" s="32"/>
      <c r="H115" s="143"/>
      <c r="J115" s="6"/>
      <c r="K115" s="6"/>
      <c r="L115" s="6"/>
      <c r="M115" s="6"/>
      <c r="N115" s="6"/>
    </row>
    <row r="116" spans="1:14" s="8" customFormat="1" x14ac:dyDescent="0.2">
      <c r="A116" s="6"/>
      <c r="B116" s="6"/>
      <c r="C116" s="6"/>
      <c r="D116" s="6"/>
      <c r="E116" s="254"/>
      <c r="F116" s="254"/>
      <c r="G116" s="32"/>
      <c r="H116" s="143"/>
      <c r="J116" s="6"/>
      <c r="K116" s="6"/>
      <c r="L116" s="6"/>
      <c r="M116" s="6"/>
      <c r="N116" s="6"/>
    </row>
    <row r="117" spans="1:14" s="8" customFormat="1" x14ac:dyDescent="0.2">
      <c r="A117" s="6"/>
      <c r="B117" s="6"/>
      <c r="C117" s="6"/>
      <c r="D117" s="6"/>
      <c r="E117" s="254"/>
      <c r="F117" s="254"/>
      <c r="G117" s="32"/>
      <c r="H117" s="143"/>
      <c r="J117" s="6"/>
      <c r="K117" s="6"/>
      <c r="L117" s="6"/>
      <c r="M117" s="6"/>
      <c r="N117" s="6"/>
    </row>
    <row r="118" spans="1:14" s="8" customFormat="1" x14ac:dyDescent="0.2">
      <c r="A118" s="6"/>
      <c r="B118" s="6"/>
      <c r="C118" s="6"/>
      <c r="D118" s="6"/>
      <c r="E118" s="254"/>
      <c r="F118" s="254"/>
      <c r="G118" s="32"/>
      <c r="H118" s="143"/>
      <c r="J118" s="6"/>
      <c r="K118" s="6"/>
      <c r="L118" s="6"/>
      <c r="M118" s="6"/>
      <c r="N118" s="6"/>
    </row>
    <row r="119" spans="1:14" s="8" customFormat="1" x14ac:dyDescent="0.2">
      <c r="A119" s="6"/>
      <c r="B119" s="6"/>
      <c r="C119" s="6"/>
      <c r="D119" s="6"/>
      <c r="E119" s="254"/>
      <c r="F119" s="254"/>
      <c r="G119" s="32"/>
      <c r="H119" s="143"/>
      <c r="J119" s="6"/>
      <c r="K119" s="6"/>
      <c r="L119" s="6"/>
      <c r="M119" s="6"/>
      <c r="N119" s="6"/>
    </row>
    <row r="120" spans="1:14" s="8" customFormat="1" x14ac:dyDescent="0.2">
      <c r="A120" s="6"/>
      <c r="B120" s="6"/>
      <c r="C120" s="6"/>
      <c r="D120" s="6"/>
      <c r="E120" s="254"/>
      <c r="F120" s="254"/>
      <c r="G120" s="32"/>
      <c r="H120" s="143"/>
      <c r="J120" s="6"/>
      <c r="K120" s="6"/>
      <c r="L120" s="6"/>
      <c r="M120" s="6"/>
      <c r="N120" s="6"/>
    </row>
    <row r="121" spans="1:14" s="8" customFormat="1" x14ac:dyDescent="0.2">
      <c r="A121" s="6"/>
      <c r="B121" s="6"/>
      <c r="C121" s="6"/>
      <c r="D121" s="6"/>
      <c r="E121" s="254"/>
      <c r="F121" s="254"/>
      <c r="G121" s="32"/>
      <c r="H121" s="143"/>
      <c r="J121" s="6"/>
      <c r="K121" s="6"/>
      <c r="L121" s="6"/>
      <c r="M121" s="6"/>
      <c r="N121" s="6"/>
    </row>
    <row r="122" spans="1:14" s="8" customFormat="1" x14ac:dyDescent="0.2">
      <c r="A122" s="6"/>
      <c r="B122" s="6"/>
      <c r="C122" s="6"/>
      <c r="D122" s="6"/>
      <c r="E122" s="254"/>
      <c r="F122" s="254"/>
      <c r="G122" s="32"/>
      <c r="H122" s="143"/>
      <c r="J122" s="6"/>
      <c r="K122" s="6"/>
      <c r="L122" s="6"/>
      <c r="M122" s="6"/>
      <c r="N122" s="6"/>
    </row>
    <row r="123" spans="1:14" s="8" customFormat="1" x14ac:dyDescent="0.2">
      <c r="A123" s="6"/>
      <c r="B123" s="6"/>
      <c r="C123" s="6"/>
      <c r="D123" s="6"/>
      <c r="E123" s="254"/>
      <c r="F123" s="254"/>
      <c r="G123" s="32"/>
      <c r="H123" s="143"/>
      <c r="J123" s="6"/>
      <c r="K123" s="6"/>
      <c r="L123" s="6"/>
      <c r="M123" s="6"/>
      <c r="N123" s="6"/>
    </row>
    <row r="124" spans="1:14" s="8" customFormat="1" x14ac:dyDescent="0.2">
      <c r="A124" s="6"/>
      <c r="B124" s="6"/>
      <c r="C124" s="6"/>
      <c r="D124" s="6"/>
      <c r="E124" s="254"/>
      <c r="F124" s="254"/>
      <c r="G124" s="32"/>
      <c r="H124" s="143"/>
      <c r="J124" s="6"/>
      <c r="K124" s="6"/>
      <c r="L124" s="6"/>
      <c r="M124" s="6"/>
      <c r="N124" s="6"/>
    </row>
    <row r="125" spans="1:14" s="8" customFormat="1" x14ac:dyDescent="0.2">
      <c r="A125" s="6"/>
      <c r="B125" s="6"/>
      <c r="C125" s="6"/>
      <c r="D125" s="6"/>
      <c r="E125" s="254"/>
      <c r="F125" s="254"/>
      <c r="G125" s="32"/>
      <c r="H125" s="143"/>
      <c r="J125" s="6"/>
      <c r="K125" s="6"/>
      <c r="L125" s="6"/>
      <c r="M125" s="6"/>
      <c r="N125" s="6"/>
    </row>
    <row r="126" spans="1:14" s="8" customFormat="1" x14ac:dyDescent="0.2">
      <c r="A126" s="6"/>
      <c r="B126" s="6"/>
      <c r="C126" s="6"/>
      <c r="D126" s="6"/>
      <c r="E126" s="254"/>
      <c r="F126" s="254"/>
      <c r="G126" s="32"/>
      <c r="H126" s="143"/>
      <c r="J126" s="6"/>
      <c r="K126" s="6"/>
      <c r="L126" s="6"/>
      <c r="M126" s="6"/>
      <c r="N126" s="6"/>
    </row>
    <row r="127" spans="1:14" s="8" customFormat="1" x14ac:dyDescent="0.2">
      <c r="A127" s="6"/>
      <c r="B127" s="6"/>
      <c r="C127" s="6"/>
      <c r="D127" s="6"/>
      <c r="E127" s="254"/>
      <c r="F127" s="254"/>
      <c r="G127" s="32"/>
      <c r="H127" s="143"/>
      <c r="J127" s="6"/>
      <c r="K127" s="6"/>
      <c r="L127" s="6"/>
      <c r="M127" s="6"/>
      <c r="N127" s="6"/>
    </row>
    <row r="128" spans="1:14" s="8" customFormat="1" x14ac:dyDescent="0.2">
      <c r="A128" s="6"/>
      <c r="B128" s="6"/>
      <c r="C128" s="6"/>
      <c r="D128" s="6"/>
      <c r="E128" s="254"/>
      <c r="F128" s="254"/>
      <c r="G128" s="32"/>
      <c r="H128" s="143"/>
      <c r="J128" s="6"/>
      <c r="K128" s="6"/>
      <c r="L128" s="6"/>
      <c r="M128" s="6"/>
      <c r="N128" s="6"/>
    </row>
    <row r="129" spans="1:14" s="8" customFormat="1" x14ac:dyDescent="0.2">
      <c r="A129" s="6"/>
      <c r="B129" s="6"/>
      <c r="C129" s="6"/>
      <c r="D129" s="6"/>
      <c r="E129" s="254"/>
      <c r="F129" s="254"/>
      <c r="G129" s="32"/>
      <c r="H129" s="143"/>
      <c r="J129" s="6"/>
      <c r="K129" s="6"/>
      <c r="L129" s="6"/>
      <c r="M129" s="6"/>
      <c r="N129" s="6"/>
    </row>
    <row r="130" spans="1:14" s="8" customFormat="1" x14ac:dyDescent="0.2">
      <c r="A130" s="6"/>
      <c r="B130" s="6"/>
      <c r="C130" s="6"/>
      <c r="D130" s="6"/>
      <c r="E130" s="254"/>
      <c r="F130" s="254"/>
      <c r="G130" s="32"/>
      <c r="H130" s="143"/>
      <c r="J130" s="6"/>
      <c r="K130" s="6"/>
      <c r="L130" s="6"/>
      <c r="M130" s="6"/>
      <c r="N130" s="6"/>
    </row>
    <row r="131" spans="1:14" s="8" customFormat="1" x14ac:dyDescent="0.2">
      <c r="A131" s="6"/>
      <c r="B131" s="6"/>
      <c r="C131" s="6"/>
      <c r="D131" s="6"/>
      <c r="E131" s="254"/>
      <c r="F131" s="254"/>
      <c r="G131" s="32"/>
      <c r="H131" s="143"/>
      <c r="J131" s="6"/>
      <c r="K131" s="6"/>
      <c r="L131" s="6"/>
      <c r="M131" s="6"/>
      <c r="N131" s="6"/>
    </row>
    <row r="132" spans="1:14" s="8" customFormat="1" x14ac:dyDescent="0.2">
      <c r="A132" s="6"/>
      <c r="B132" s="6"/>
      <c r="C132" s="6"/>
      <c r="D132" s="6"/>
      <c r="E132" s="254"/>
      <c r="F132" s="254"/>
      <c r="G132" s="32"/>
      <c r="H132" s="143"/>
      <c r="J132" s="6"/>
      <c r="K132" s="6"/>
      <c r="L132" s="6"/>
      <c r="M132" s="6"/>
      <c r="N132" s="6"/>
    </row>
    <row r="133" spans="1:14" s="8" customFormat="1" x14ac:dyDescent="0.2">
      <c r="A133" s="6"/>
      <c r="B133" s="6"/>
      <c r="C133" s="6"/>
      <c r="D133" s="6"/>
      <c r="E133" s="254"/>
      <c r="F133" s="254"/>
      <c r="G133" s="32"/>
      <c r="H133" s="143"/>
      <c r="J133" s="6"/>
      <c r="K133" s="6"/>
      <c r="L133" s="6"/>
      <c r="M133" s="6"/>
      <c r="N133" s="6"/>
    </row>
    <row r="134" spans="1:14" s="8" customFormat="1" x14ac:dyDescent="0.2">
      <c r="A134" s="6"/>
      <c r="B134" s="6"/>
      <c r="C134" s="6"/>
      <c r="D134" s="6"/>
      <c r="E134" s="254"/>
      <c r="F134" s="254"/>
      <c r="G134" s="32"/>
      <c r="H134" s="143"/>
      <c r="J134" s="6"/>
      <c r="K134" s="6"/>
      <c r="L134" s="6"/>
      <c r="M134" s="6"/>
      <c r="N134" s="6"/>
    </row>
    <row r="135" spans="1:14" s="8" customFormat="1" x14ac:dyDescent="0.2">
      <c r="A135" s="6"/>
      <c r="B135" s="6"/>
      <c r="C135" s="6"/>
      <c r="D135" s="6"/>
      <c r="E135" s="254"/>
      <c r="F135" s="254"/>
      <c r="G135" s="32"/>
      <c r="H135" s="143"/>
      <c r="J135" s="6"/>
      <c r="K135" s="6"/>
      <c r="L135" s="6"/>
      <c r="M135" s="6"/>
      <c r="N135" s="6"/>
    </row>
    <row r="136" spans="1:14" s="8" customFormat="1" x14ac:dyDescent="0.2">
      <c r="A136" s="6"/>
      <c r="B136" s="6"/>
      <c r="C136" s="6"/>
      <c r="D136" s="6"/>
      <c r="E136" s="254"/>
      <c r="F136" s="254"/>
      <c r="G136" s="32"/>
      <c r="H136" s="143"/>
      <c r="J136" s="6"/>
      <c r="K136" s="6"/>
      <c r="L136" s="6"/>
      <c r="M136" s="6"/>
      <c r="N136" s="6"/>
    </row>
    <row r="137" spans="1:14" s="8" customFormat="1" x14ac:dyDescent="0.2">
      <c r="A137" s="6"/>
      <c r="B137" s="6"/>
      <c r="C137" s="6"/>
      <c r="D137" s="6"/>
      <c r="E137" s="254"/>
      <c r="F137" s="254"/>
      <c r="G137" s="32"/>
      <c r="H137" s="143"/>
      <c r="J137" s="6"/>
      <c r="K137" s="6"/>
      <c r="L137" s="6"/>
      <c r="M137" s="6"/>
      <c r="N137" s="6"/>
    </row>
    <row r="138" spans="1:14" s="8" customFormat="1" x14ac:dyDescent="0.2">
      <c r="A138" s="6"/>
      <c r="B138" s="6"/>
      <c r="C138" s="6"/>
      <c r="D138" s="6"/>
      <c r="E138" s="254"/>
      <c r="F138" s="254"/>
      <c r="G138" s="32"/>
      <c r="H138" s="143"/>
      <c r="J138" s="6"/>
      <c r="K138" s="6"/>
      <c r="L138" s="6"/>
      <c r="M138" s="6"/>
      <c r="N138" s="6"/>
    </row>
    <row r="139" spans="1:14" s="8" customFormat="1" x14ac:dyDescent="0.2">
      <c r="A139" s="6"/>
      <c r="B139" s="6"/>
      <c r="C139" s="6"/>
      <c r="D139" s="6"/>
      <c r="E139" s="254"/>
      <c r="F139" s="254"/>
      <c r="G139" s="32"/>
      <c r="H139" s="143"/>
      <c r="J139" s="6"/>
      <c r="K139" s="6"/>
      <c r="L139" s="6"/>
      <c r="M139" s="6"/>
      <c r="N139" s="6"/>
    </row>
    <row r="140" spans="1:14" s="8" customFormat="1" x14ac:dyDescent="0.2">
      <c r="A140" s="6"/>
      <c r="B140" s="6"/>
      <c r="C140" s="6"/>
      <c r="D140" s="6"/>
      <c r="E140" s="254"/>
      <c r="F140" s="254"/>
      <c r="G140" s="32"/>
      <c r="H140" s="143"/>
      <c r="J140" s="6"/>
      <c r="K140" s="6"/>
      <c r="L140" s="6"/>
      <c r="M140" s="6"/>
      <c r="N140" s="6"/>
    </row>
    <row r="141" spans="1:14" s="8" customFormat="1" x14ac:dyDescent="0.2">
      <c r="A141" s="6"/>
      <c r="B141" s="6"/>
      <c r="C141" s="6"/>
      <c r="D141" s="6"/>
      <c r="E141" s="254"/>
      <c r="F141" s="254"/>
      <c r="G141" s="32"/>
      <c r="H141" s="143"/>
      <c r="J141" s="6"/>
      <c r="K141" s="6"/>
      <c r="L141" s="6"/>
      <c r="M141" s="6"/>
      <c r="N141" s="6"/>
    </row>
    <row r="142" spans="1:14" s="8" customFormat="1" x14ac:dyDescent="0.2">
      <c r="A142" s="6"/>
      <c r="B142" s="6"/>
      <c r="C142" s="6"/>
      <c r="D142" s="6"/>
      <c r="E142" s="254"/>
      <c r="F142" s="254"/>
      <c r="G142" s="32"/>
      <c r="H142" s="143"/>
      <c r="J142" s="6"/>
      <c r="K142" s="6"/>
      <c r="L142" s="6"/>
      <c r="M142" s="6"/>
      <c r="N142" s="6"/>
    </row>
    <row r="143" spans="1:14" s="8" customFormat="1" x14ac:dyDescent="0.2">
      <c r="A143" s="6"/>
      <c r="B143" s="6"/>
      <c r="C143" s="6"/>
      <c r="D143" s="6"/>
      <c r="E143" s="254"/>
      <c r="F143" s="254"/>
      <c r="G143" s="32"/>
      <c r="H143" s="143"/>
      <c r="J143" s="6"/>
      <c r="K143" s="6"/>
      <c r="L143" s="6"/>
      <c r="M143" s="6"/>
      <c r="N143" s="6"/>
    </row>
    <row r="144" spans="1:14" s="8" customFormat="1" x14ac:dyDescent="0.2">
      <c r="A144" s="6"/>
      <c r="B144" s="6"/>
      <c r="C144" s="6"/>
      <c r="D144" s="6"/>
      <c r="E144" s="254"/>
      <c r="F144" s="254"/>
      <c r="G144" s="32"/>
      <c r="H144" s="143"/>
      <c r="J144" s="6"/>
      <c r="K144" s="6"/>
      <c r="L144" s="6"/>
      <c r="M144" s="6"/>
      <c r="N144" s="6"/>
    </row>
    <row r="145" spans="1:14" s="8" customFormat="1" x14ac:dyDescent="0.2">
      <c r="A145" s="6"/>
      <c r="B145" s="6"/>
      <c r="C145" s="6"/>
      <c r="D145" s="6"/>
      <c r="E145" s="254"/>
      <c r="F145" s="254"/>
      <c r="G145" s="32"/>
      <c r="H145" s="143"/>
      <c r="J145" s="6"/>
      <c r="K145" s="6"/>
      <c r="L145" s="6"/>
      <c r="M145" s="6"/>
      <c r="N145" s="6"/>
    </row>
    <row r="146" spans="1:14" s="8" customFormat="1" x14ac:dyDescent="0.2">
      <c r="A146" s="6"/>
      <c r="B146" s="6"/>
      <c r="C146" s="6"/>
      <c r="D146" s="6"/>
      <c r="E146" s="254"/>
      <c r="F146" s="254"/>
      <c r="G146" s="32"/>
      <c r="H146" s="143"/>
      <c r="J146" s="6"/>
      <c r="K146" s="6"/>
      <c r="L146" s="6"/>
      <c r="M146" s="6"/>
      <c r="N146" s="6"/>
    </row>
    <row r="147" spans="1:14" s="8" customFormat="1" x14ac:dyDescent="0.2">
      <c r="A147" s="6"/>
      <c r="B147" s="6"/>
      <c r="C147" s="6"/>
      <c r="D147" s="6"/>
      <c r="E147" s="254"/>
      <c r="F147" s="254"/>
      <c r="G147" s="32"/>
      <c r="H147" s="143"/>
      <c r="J147" s="6"/>
      <c r="K147" s="6"/>
      <c r="L147" s="6"/>
      <c r="M147" s="6"/>
      <c r="N147" s="6"/>
    </row>
    <row r="148" spans="1:14" s="8" customFormat="1" x14ac:dyDescent="0.2">
      <c r="A148" s="6"/>
      <c r="B148" s="6"/>
      <c r="C148" s="6"/>
      <c r="D148" s="6"/>
      <c r="E148" s="254"/>
      <c r="F148" s="254"/>
      <c r="G148" s="32"/>
      <c r="H148" s="143"/>
      <c r="J148" s="6"/>
      <c r="K148" s="6"/>
      <c r="L148" s="6"/>
      <c r="M148" s="6"/>
      <c r="N148" s="6"/>
    </row>
    <row r="149" spans="1:14" s="8" customFormat="1" x14ac:dyDescent="0.2">
      <c r="A149" s="6"/>
      <c r="B149" s="6"/>
      <c r="C149" s="6"/>
      <c r="D149" s="6"/>
      <c r="E149" s="254"/>
      <c r="F149" s="254"/>
      <c r="G149" s="32"/>
      <c r="H149" s="143"/>
      <c r="J149" s="6"/>
      <c r="K149" s="6"/>
      <c r="L149" s="6"/>
      <c r="M149" s="6"/>
      <c r="N149" s="6"/>
    </row>
    <row r="150" spans="1:14" s="8" customFormat="1" x14ac:dyDescent="0.2">
      <c r="A150" s="6"/>
      <c r="B150" s="6"/>
      <c r="C150" s="6"/>
      <c r="D150" s="6"/>
      <c r="E150" s="254"/>
      <c r="F150" s="254"/>
      <c r="G150" s="32"/>
      <c r="H150" s="143"/>
      <c r="J150" s="6"/>
      <c r="K150" s="6"/>
      <c r="L150" s="6"/>
      <c r="M150" s="6"/>
      <c r="N150" s="6"/>
    </row>
    <row r="151" spans="1:14" s="8" customFormat="1" x14ac:dyDescent="0.2">
      <c r="A151" s="6"/>
      <c r="B151" s="6"/>
      <c r="C151" s="6"/>
      <c r="D151" s="6"/>
      <c r="E151" s="254"/>
      <c r="F151" s="254"/>
      <c r="G151" s="32"/>
      <c r="H151" s="143"/>
      <c r="J151" s="6"/>
      <c r="K151" s="6"/>
      <c r="L151" s="6"/>
      <c r="M151" s="6"/>
      <c r="N151" s="6"/>
    </row>
    <row r="152" spans="1:14" s="8" customFormat="1" x14ac:dyDescent="0.2">
      <c r="A152" s="6"/>
      <c r="B152" s="6"/>
      <c r="C152" s="6"/>
      <c r="D152" s="6"/>
      <c r="E152" s="254"/>
      <c r="F152" s="254"/>
      <c r="G152" s="32"/>
      <c r="H152" s="143"/>
      <c r="J152" s="6"/>
      <c r="K152" s="6"/>
      <c r="L152" s="6"/>
      <c r="M152" s="6"/>
      <c r="N152" s="6"/>
    </row>
    <row r="153" spans="1:14" s="8" customFormat="1" x14ac:dyDescent="0.2">
      <c r="A153" s="6"/>
      <c r="B153" s="6"/>
      <c r="C153" s="6"/>
      <c r="D153" s="6"/>
      <c r="E153" s="254"/>
      <c r="F153" s="254"/>
      <c r="G153" s="32"/>
      <c r="H153" s="143"/>
      <c r="J153" s="6"/>
      <c r="K153" s="6"/>
      <c r="L153" s="6"/>
      <c r="M153" s="6"/>
      <c r="N153" s="6"/>
    </row>
    <row r="154" spans="1:14" s="8" customFormat="1" x14ac:dyDescent="0.2">
      <c r="A154" s="6"/>
      <c r="B154" s="6"/>
      <c r="C154" s="6"/>
      <c r="D154" s="6"/>
      <c r="E154" s="254"/>
      <c r="F154" s="254"/>
      <c r="G154" s="32"/>
      <c r="H154" s="143"/>
      <c r="J154" s="6"/>
      <c r="K154" s="6"/>
      <c r="L154" s="6"/>
      <c r="M154" s="6"/>
      <c r="N154" s="6"/>
    </row>
    <row r="155" spans="1:14" s="8" customFormat="1" x14ac:dyDescent="0.2">
      <c r="A155" s="6"/>
      <c r="B155" s="6"/>
      <c r="C155" s="6"/>
      <c r="D155" s="6"/>
      <c r="E155" s="254"/>
      <c r="F155" s="254"/>
      <c r="G155" s="32"/>
      <c r="H155" s="143"/>
      <c r="J155" s="6"/>
      <c r="K155" s="6"/>
      <c r="L155" s="6"/>
      <c r="M155" s="6"/>
      <c r="N155" s="6"/>
    </row>
    <row r="156" spans="1:14" s="8" customFormat="1" x14ac:dyDescent="0.2">
      <c r="A156" s="6"/>
      <c r="B156" s="6"/>
      <c r="C156" s="6"/>
      <c r="D156" s="6"/>
      <c r="E156" s="254"/>
      <c r="F156" s="254"/>
      <c r="G156" s="32"/>
      <c r="H156" s="143"/>
      <c r="J156" s="6"/>
      <c r="K156" s="6"/>
      <c r="L156" s="6"/>
      <c r="M156" s="6"/>
      <c r="N156" s="6"/>
    </row>
    <row r="157" spans="1:14" s="8" customFormat="1" x14ac:dyDescent="0.2">
      <c r="A157" s="6"/>
      <c r="B157" s="6"/>
      <c r="C157" s="6"/>
      <c r="D157" s="6"/>
      <c r="E157" s="254"/>
      <c r="F157" s="254"/>
      <c r="G157" s="32"/>
      <c r="H157" s="143"/>
      <c r="J157" s="6"/>
      <c r="K157" s="6"/>
      <c r="L157" s="6"/>
      <c r="M157" s="6"/>
      <c r="N157" s="6"/>
    </row>
    <row r="158" spans="1:14" s="8" customFormat="1" x14ac:dyDescent="0.2">
      <c r="A158" s="6"/>
      <c r="B158" s="6"/>
      <c r="C158" s="6"/>
      <c r="D158" s="6"/>
      <c r="E158" s="254"/>
      <c r="F158" s="254"/>
      <c r="G158" s="32"/>
      <c r="H158" s="143"/>
      <c r="J158" s="6"/>
      <c r="K158" s="6"/>
      <c r="L158" s="6"/>
      <c r="M158" s="6"/>
      <c r="N158" s="6"/>
    </row>
    <row r="159" spans="1:14" s="8" customFormat="1" x14ac:dyDescent="0.2">
      <c r="A159" s="6"/>
      <c r="B159" s="6"/>
      <c r="C159" s="6"/>
      <c r="D159" s="6"/>
      <c r="E159" s="254"/>
      <c r="F159" s="254"/>
      <c r="G159" s="32"/>
      <c r="H159" s="143"/>
      <c r="J159" s="6"/>
      <c r="K159" s="6"/>
      <c r="L159" s="6"/>
      <c r="M159" s="6"/>
      <c r="N159" s="6"/>
    </row>
    <row r="160" spans="1:14" s="8" customFormat="1" x14ac:dyDescent="0.2">
      <c r="A160" s="6"/>
      <c r="B160" s="6"/>
      <c r="C160" s="6"/>
      <c r="D160" s="6"/>
      <c r="E160" s="254"/>
      <c r="F160" s="254"/>
      <c r="G160" s="32"/>
      <c r="H160" s="143"/>
      <c r="J160" s="6"/>
      <c r="K160" s="6"/>
      <c r="L160" s="6"/>
      <c r="M160" s="6"/>
      <c r="N160" s="6"/>
    </row>
    <row r="161" spans="1:14" s="8" customFormat="1" x14ac:dyDescent="0.2">
      <c r="A161" s="6"/>
      <c r="B161" s="6"/>
      <c r="C161" s="6"/>
      <c r="D161" s="6"/>
      <c r="E161" s="254"/>
      <c r="F161" s="254"/>
      <c r="G161" s="32"/>
      <c r="H161" s="143"/>
      <c r="J161" s="6"/>
      <c r="K161" s="6"/>
      <c r="L161" s="6"/>
      <c r="M161" s="6"/>
      <c r="N161" s="6"/>
    </row>
    <row r="162" spans="1:14" s="8" customFormat="1" x14ac:dyDescent="0.2">
      <c r="A162" s="6"/>
      <c r="B162" s="6"/>
      <c r="C162" s="6"/>
      <c r="D162" s="6"/>
      <c r="E162" s="254"/>
      <c r="F162" s="254"/>
      <c r="G162" s="32"/>
      <c r="H162" s="143"/>
      <c r="J162" s="6"/>
      <c r="K162" s="6"/>
      <c r="L162" s="6"/>
      <c r="M162" s="6"/>
      <c r="N162" s="6"/>
    </row>
    <row r="163" spans="1:14" s="8" customFormat="1" x14ac:dyDescent="0.2">
      <c r="A163" s="6"/>
      <c r="B163" s="6"/>
      <c r="C163" s="6"/>
      <c r="D163" s="6"/>
      <c r="E163" s="254"/>
      <c r="F163" s="254"/>
      <c r="G163" s="32"/>
      <c r="H163" s="143"/>
      <c r="J163" s="6"/>
      <c r="K163" s="6"/>
      <c r="L163" s="6"/>
      <c r="M163" s="6"/>
      <c r="N163" s="6"/>
    </row>
    <row r="164" spans="1:14" s="8" customFormat="1" x14ac:dyDescent="0.2">
      <c r="A164" s="6"/>
      <c r="B164" s="6"/>
      <c r="C164" s="6"/>
      <c r="D164" s="6"/>
      <c r="E164" s="254"/>
      <c r="F164" s="254"/>
      <c r="G164" s="32"/>
      <c r="H164" s="143"/>
      <c r="J164" s="6"/>
      <c r="K164" s="6"/>
      <c r="L164" s="6"/>
      <c r="M164" s="6"/>
      <c r="N164" s="6"/>
    </row>
    <row r="165" spans="1:14" s="8" customFormat="1" x14ac:dyDescent="0.2">
      <c r="A165" s="6"/>
      <c r="B165" s="6"/>
      <c r="C165" s="6"/>
      <c r="D165" s="6"/>
      <c r="E165" s="254"/>
      <c r="F165" s="254"/>
      <c r="G165" s="32"/>
      <c r="H165" s="143"/>
      <c r="J165" s="6"/>
      <c r="K165" s="6"/>
      <c r="L165" s="6"/>
      <c r="M165" s="6"/>
      <c r="N165" s="6"/>
    </row>
    <row r="166" spans="1:14" s="8" customFormat="1" x14ac:dyDescent="0.2">
      <c r="A166" s="6"/>
      <c r="B166" s="6"/>
      <c r="C166" s="6"/>
      <c r="D166" s="6"/>
      <c r="E166" s="254"/>
      <c r="F166" s="254"/>
      <c r="G166" s="32"/>
      <c r="H166" s="143"/>
      <c r="J166" s="6"/>
      <c r="K166" s="6"/>
      <c r="L166" s="6"/>
      <c r="M166" s="6"/>
      <c r="N166" s="6"/>
    </row>
    <row r="167" spans="1:14" s="8" customFormat="1" x14ac:dyDescent="0.2">
      <c r="A167" s="6"/>
      <c r="B167" s="6"/>
      <c r="C167" s="6"/>
      <c r="D167" s="6"/>
      <c r="E167" s="254"/>
      <c r="F167" s="254"/>
      <c r="G167" s="32"/>
      <c r="H167" s="143"/>
      <c r="J167" s="6"/>
      <c r="K167" s="6"/>
      <c r="L167" s="6"/>
      <c r="M167" s="6"/>
      <c r="N167" s="6"/>
    </row>
    <row r="168" spans="1:14" s="8" customFormat="1" x14ac:dyDescent="0.2">
      <c r="A168" s="6"/>
      <c r="B168" s="6"/>
      <c r="C168" s="6"/>
      <c r="D168" s="6"/>
      <c r="E168" s="254"/>
      <c r="F168" s="254"/>
      <c r="G168" s="32"/>
      <c r="H168" s="143"/>
      <c r="J168" s="6"/>
      <c r="K168" s="6"/>
      <c r="L168" s="6"/>
      <c r="M168" s="6"/>
      <c r="N168" s="6"/>
    </row>
    <row r="169" spans="1:14" s="8" customFormat="1" x14ac:dyDescent="0.2">
      <c r="A169" s="6"/>
      <c r="B169" s="6"/>
      <c r="C169" s="6"/>
      <c r="D169" s="6"/>
      <c r="E169" s="254"/>
      <c r="F169" s="254"/>
      <c r="G169" s="32"/>
      <c r="H169" s="143"/>
      <c r="J169" s="6"/>
      <c r="K169" s="6"/>
      <c r="L169" s="6"/>
      <c r="M169" s="6"/>
      <c r="N169" s="6"/>
    </row>
    <row r="170" spans="1:14" s="8" customFormat="1" x14ac:dyDescent="0.2">
      <c r="A170" s="6"/>
      <c r="B170" s="6"/>
      <c r="C170" s="6"/>
      <c r="D170" s="6"/>
      <c r="E170" s="254"/>
      <c r="F170" s="254"/>
      <c r="G170" s="32"/>
      <c r="H170" s="143"/>
      <c r="J170" s="6"/>
      <c r="K170" s="6"/>
      <c r="L170" s="6"/>
      <c r="M170" s="6"/>
      <c r="N170" s="6"/>
    </row>
    <row r="171" spans="1:14" s="8" customFormat="1" x14ac:dyDescent="0.2">
      <c r="A171" s="6"/>
      <c r="B171" s="6"/>
      <c r="C171" s="6"/>
      <c r="D171" s="6"/>
      <c r="E171" s="254"/>
      <c r="F171" s="254"/>
      <c r="G171" s="32"/>
      <c r="H171" s="143"/>
      <c r="J171" s="6"/>
      <c r="K171" s="6"/>
      <c r="L171" s="6"/>
      <c r="M171" s="6"/>
      <c r="N171" s="6"/>
    </row>
    <row r="172" spans="1:14" s="8" customFormat="1" x14ac:dyDescent="0.2">
      <c r="A172" s="6"/>
      <c r="B172" s="6"/>
      <c r="C172" s="6"/>
      <c r="D172" s="6"/>
      <c r="E172" s="254"/>
      <c r="F172" s="254"/>
      <c r="G172" s="32"/>
      <c r="H172" s="143"/>
      <c r="J172" s="6"/>
      <c r="K172" s="6"/>
      <c r="L172" s="6"/>
      <c r="M172" s="6"/>
      <c r="N172" s="6"/>
    </row>
    <row r="173" spans="1:14" s="8" customFormat="1" x14ac:dyDescent="0.2">
      <c r="A173" s="6"/>
      <c r="B173" s="6"/>
      <c r="C173" s="6"/>
      <c r="D173" s="6"/>
      <c r="E173" s="254"/>
      <c r="F173" s="254"/>
      <c r="G173" s="32"/>
      <c r="H173" s="143"/>
      <c r="J173" s="6"/>
      <c r="K173" s="6"/>
      <c r="L173" s="6"/>
      <c r="M173" s="6"/>
      <c r="N173" s="6"/>
    </row>
    <row r="174" spans="1:14" s="8" customFormat="1" x14ac:dyDescent="0.2">
      <c r="A174" s="6"/>
      <c r="B174" s="6"/>
      <c r="C174" s="6"/>
      <c r="D174" s="6"/>
      <c r="E174" s="254"/>
      <c r="F174" s="254"/>
      <c r="G174" s="32"/>
      <c r="H174" s="143"/>
      <c r="J174" s="6"/>
      <c r="K174" s="6"/>
      <c r="L174" s="6"/>
      <c r="M174" s="6"/>
      <c r="N174" s="6"/>
    </row>
    <row r="175" spans="1:14" s="8" customFormat="1" x14ac:dyDescent="0.2">
      <c r="A175" s="6"/>
      <c r="B175" s="6"/>
      <c r="C175" s="6"/>
      <c r="D175" s="6"/>
      <c r="E175" s="254"/>
      <c r="F175" s="254"/>
      <c r="G175" s="32"/>
      <c r="H175" s="143"/>
      <c r="J175" s="6"/>
      <c r="K175" s="6"/>
      <c r="L175" s="6"/>
      <c r="M175" s="6"/>
      <c r="N175" s="6"/>
    </row>
    <row r="176" spans="1:14" s="8" customFormat="1" x14ac:dyDescent="0.2">
      <c r="A176" s="6"/>
      <c r="B176" s="6"/>
      <c r="C176" s="6"/>
      <c r="D176" s="6"/>
      <c r="E176" s="254"/>
      <c r="F176" s="254"/>
      <c r="G176" s="32"/>
      <c r="H176" s="143"/>
      <c r="J176" s="6"/>
      <c r="K176" s="6"/>
      <c r="L176" s="6"/>
      <c r="M176" s="6"/>
      <c r="N176" s="6"/>
    </row>
    <row r="177" spans="1:14" s="8" customFormat="1" x14ac:dyDescent="0.2">
      <c r="A177" s="6"/>
      <c r="B177" s="6"/>
      <c r="C177" s="6"/>
      <c r="D177" s="6"/>
      <c r="E177" s="254"/>
      <c r="F177" s="254"/>
      <c r="G177" s="32"/>
      <c r="H177" s="143"/>
      <c r="J177" s="6"/>
      <c r="K177" s="6"/>
      <c r="L177" s="6"/>
      <c r="M177" s="6"/>
      <c r="N177" s="6"/>
    </row>
    <row r="178" spans="1:14" s="8" customFormat="1" x14ac:dyDescent="0.2">
      <c r="A178" s="6"/>
      <c r="B178" s="6"/>
      <c r="C178" s="6"/>
      <c r="D178" s="6"/>
      <c r="E178" s="254"/>
      <c r="F178" s="254"/>
      <c r="G178" s="32"/>
      <c r="H178" s="143"/>
      <c r="J178" s="6"/>
      <c r="K178" s="6"/>
      <c r="L178" s="6"/>
      <c r="M178" s="6"/>
      <c r="N178" s="6"/>
    </row>
    <row r="179" spans="1:14" s="8" customFormat="1" x14ac:dyDescent="0.2">
      <c r="A179" s="6"/>
      <c r="B179" s="6"/>
      <c r="C179" s="6"/>
      <c r="D179" s="6"/>
      <c r="E179" s="254"/>
      <c r="F179" s="254"/>
      <c r="G179" s="32"/>
      <c r="H179" s="143"/>
      <c r="J179" s="6"/>
      <c r="K179" s="6"/>
      <c r="L179" s="6"/>
      <c r="M179" s="6"/>
      <c r="N179" s="6"/>
    </row>
    <row r="180" spans="1:14" s="8" customFormat="1" x14ac:dyDescent="0.2">
      <c r="A180" s="6"/>
      <c r="B180" s="6"/>
      <c r="C180" s="6"/>
      <c r="D180" s="6"/>
      <c r="E180" s="254"/>
      <c r="F180" s="254"/>
      <c r="G180" s="32"/>
      <c r="H180" s="143"/>
      <c r="J180" s="6"/>
      <c r="K180" s="6"/>
      <c r="L180" s="6"/>
      <c r="M180" s="6"/>
      <c r="N180" s="6"/>
    </row>
    <row r="181" spans="1:14" s="8" customFormat="1" x14ac:dyDescent="0.2">
      <c r="A181" s="6"/>
      <c r="B181" s="6"/>
      <c r="C181" s="6"/>
      <c r="D181" s="6"/>
      <c r="E181" s="254"/>
      <c r="F181" s="254"/>
      <c r="G181" s="32"/>
      <c r="H181" s="143"/>
      <c r="J181" s="6"/>
      <c r="K181" s="6"/>
      <c r="L181" s="6"/>
      <c r="M181" s="6"/>
      <c r="N181" s="6"/>
    </row>
    <row r="182" spans="1:14" s="8" customFormat="1" x14ac:dyDescent="0.2">
      <c r="A182" s="6"/>
      <c r="B182" s="6"/>
      <c r="C182" s="6"/>
      <c r="D182" s="6"/>
      <c r="E182" s="254"/>
      <c r="F182" s="254"/>
      <c r="G182" s="32"/>
      <c r="H182" s="143"/>
      <c r="J182" s="6"/>
      <c r="K182" s="6"/>
      <c r="L182" s="6"/>
      <c r="M182" s="6"/>
      <c r="N182" s="6"/>
    </row>
    <row r="183" spans="1:14" s="8" customFormat="1" x14ac:dyDescent="0.2">
      <c r="A183" s="6"/>
      <c r="B183" s="6"/>
      <c r="C183" s="6"/>
      <c r="D183" s="6"/>
      <c r="E183" s="254"/>
      <c r="F183" s="254"/>
      <c r="G183" s="32"/>
      <c r="H183" s="143"/>
      <c r="J183" s="6"/>
      <c r="K183" s="6"/>
      <c r="L183" s="6"/>
      <c r="M183" s="6"/>
      <c r="N183" s="6"/>
    </row>
    <row r="184" spans="1:14" s="8" customFormat="1" x14ac:dyDescent="0.2">
      <c r="A184" s="6"/>
      <c r="B184" s="6"/>
      <c r="C184" s="6"/>
      <c r="D184" s="6"/>
      <c r="E184" s="254"/>
      <c r="F184" s="254"/>
      <c r="G184" s="32"/>
      <c r="H184" s="143"/>
      <c r="J184" s="6"/>
      <c r="K184" s="6"/>
      <c r="L184" s="6"/>
      <c r="M184" s="6"/>
      <c r="N184" s="6"/>
    </row>
    <row r="185" spans="1:14" s="8" customFormat="1" x14ac:dyDescent="0.2">
      <c r="A185" s="6"/>
      <c r="B185" s="6"/>
      <c r="C185" s="6"/>
      <c r="D185" s="6"/>
      <c r="E185" s="254"/>
      <c r="F185" s="254"/>
      <c r="G185" s="32"/>
      <c r="H185" s="143"/>
      <c r="J185" s="6"/>
      <c r="K185" s="6"/>
      <c r="L185" s="6"/>
      <c r="M185" s="6"/>
      <c r="N185" s="6"/>
    </row>
    <row r="186" spans="1:14" s="8" customFormat="1" x14ac:dyDescent="0.2">
      <c r="A186" s="6"/>
      <c r="B186" s="6"/>
      <c r="C186" s="6"/>
      <c r="D186" s="6"/>
      <c r="E186" s="254"/>
      <c r="F186" s="254"/>
      <c r="G186" s="32"/>
      <c r="H186" s="143"/>
      <c r="J186" s="6"/>
      <c r="K186" s="6"/>
      <c r="L186" s="6"/>
      <c r="M186" s="6"/>
      <c r="N186" s="6"/>
    </row>
    <row r="187" spans="1:14" s="8" customFormat="1" x14ac:dyDescent="0.2">
      <c r="A187" s="6"/>
      <c r="B187" s="6"/>
      <c r="C187" s="6"/>
      <c r="D187" s="6"/>
      <c r="E187" s="254"/>
      <c r="F187" s="254"/>
      <c r="G187" s="32"/>
      <c r="H187" s="143"/>
      <c r="J187" s="6"/>
      <c r="K187" s="6"/>
      <c r="L187" s="6"/>
      <c r="M187" s="6"/>
      <c r="N187" s="6"/>
    </row>
    <row r="188" spans="1:14" s="8" customFormat="1" x14ac:dyDescent="0.2">
      <c r="A188" s="6"/>
      <c r="B188" s="6"/>
      <c r="C188" s="6"/>
      <c r="D188" s="6"/>
      <c r="E188" s="254"/>
      <c r="F188" s="254"/>
      <c r="G188" s="32"/>
      <c r="H188" s="143"/>
      <c r="J188" s="6"/>
      <c r="K188" s="6"/>
      <c r="L188" s="6"/>
      <c r="M188" s="6"/>
      <c r="N188" s="6"/>
    </row>
    <row r="189" spans="1:14" s="8" customFormat="1" x14ac:dyDescent="0.2">
      <c r="A189" s="6"/>
      <c r="B189" s="6"/>
      <c r="C189" s="6"/>
      <c r="D189" s="6"/>
      <c r="E189" s="254"/>
      <c r="F189" s="254"/>
      <c r="G189" s="32"/>
      <c r="H189" s="143"/>
      <c r="J189" s="6"/>
      <c r="K189" s="6"/>
      <c r="L189" s="6"/>
      <c r="M189" s="6"/>
      <c r="N189" s="6"/>
    </row>
    <row r="190" spans="1:14" s="8" customFormat="1" x14ac:dyDescent="0.2">
      <c r="A190" s="6"/>
      <c r="B190" s="6"/>
      <c r="C190" s="6"/>
      <c r="D190" s="6"/>
      <c r="E190" s="254"/>
      <c r="F190" s="254"/>
      <c r="G190" s="32"/>
      <c r="H190" s="143"/>
      <c r="J190" s="6"/>
      <c r="K190" s="6"/>
      <c r="L190" s="6"/>
      <c r="M190" s="6"/>
      <c r="N190" s="6"/>
    </row>
    <row r="191" spans="1:14" s="8" customFormat="1" x14ac:dyDescent="0.2">
      <c r="A191" s="6"/>
      <c r="B191" s="6"/>
      <c r="C191" s="6"/>
      <c r="D191" s="6"/>
      <c r="E191" s="254"/>
      <c r="F191" s="254"/>
      <c r="G191" s="32"/>
      <c r="H191" s="143"/>
      <c r="J191" s="6"/>
      <c r="K191" s="6"/>
      <c r="L191" s="6"/>
      <c r="M191" s="6"/>
      <c r="N191" s="6"/>
    </row>
    <row r="192" spans="1:14" s="8" customFormat="1" x14ac:dyDescent="0.2">
      <c r="A192" s="6"/>
      <c r="B192" s="6"/>
      <c r="C192" s="6"/>
      <c r="D192" s="6"/>
      <c r="E192" s="254"/>
      <c r="F192" s="254"/>
      <c r="G192" s="32"/>
      <c r="H192" s="143"/>
      <c r="J192" s="6"/>
      <c r="K192" s="6"/>
      <c r="L192" s="6"/>
      <c r="M192" s="6"/>
      <c r="N192" s="6"/>
    </row>
    <row r="193" spans="1:14" s="8" customFormat="1" x14ac:dyDescent="0.2">
      <c r="A193" s="6"/>
      <c r="B193" s="6"/>
      <c r="C193" s="6"/>
      <c r="D193" s="6"/>
      <c r="E193" s="254"/>
      <c r="F193" s="254"/>
      <c r="G193" s="32"/>
      <c r="H193" s="143"/>
      <c r="J193" s="6"/>
      <c r="K193" s="6"/>
      <c r="L193" s="6"/>
      <c r="M193" s="6"/>
      <c r="N193" s="6"/>
    </row>
    <row r="194" spans="1:14" s="8" customFormat="1" x14ac:dyDescent="0.2">
      <c r="A194" s="6"/>
      <c r="B194" s="6"/>
      <c r="C194" s="6"/>
      <c r="D194" s="6"/>
      <c r="E194" s="254"/>
      <c r="F194" s="254"/>
      <c r="G194" s="32"/>
      <c r="H194" s="143"/>
      <c r="J194" s="6"/>
      <c r="K194" s="6"/>
      <c r="L194" s="6"/>
      <c r="M194" s="6"/>
      <c r="N194" s="6"/>
    </row>
    <row r="195" spans="1:14" s="8" customFormat="1" x14ac:dyDescent="0.2">
      <c r="A195" s="6"/>
      <c r="B195" s="6"/>
      <c r="C195" s="6"/>
      <c r="D195" s="6"/>
      <c r="E195" s="254"/>
      <c r="F195" s="254"/>
      <c r="G195" s="32"/>
      <c r="H195" s="143"/>
      <c r="J195" s="6"/>
      <c r="K195" s="6"/>
      <c r="L195" s="6"/>
      <c r="M195" s="6"/>
      <c r="N195" s="6"/>
    </row>
    <row r="196" spans="1:14" s="8" customFormat="1" x14ac:dyDescent="0.2">
      <c r="A196" s="6"/>
      <c r="B196" s="6"/>
      <c r="C196" s="6"/>
      <c r="D196" s="6"/>
      <c r="E196" s="254"/>
      <c r="F196" s="254"/>
      <c r="G196" s="32"/>
      <c r="H196" s="143"/>
      <c r="J196" s="6"/>
      <c r="K196" s="6"/>
      <c r="L196" s="6"/>
      <c r="M196" s="6"/>
      <c r="N196" s="6"/>
    </row>
    <row r="197" spans="1:14" s="8" customFormat="1" x14ac:dyDescent="0.2">
      <c r="A197" s="6"/>
      <c r="B197" s="6"/>
      <c r="C197" s="6"/>
      <c r="D197" s="6"/>
      <c r="E197" s="254"/>
      <c r="F197" s="254"/>
      <c r="G197" s="32"/>
      <c r="H197" s="143"/>
      <c r="J197" s="6"/>
      <c r="K197" s="6"/>
      <c r="L197" s="6"/>
      <c r="M197" s="6"/>
      <c r="N197" s="6"/>
    </row>
    <row r="198" spans="1:14" s="8" customFormat="1" x14ac:dyDescent="0.2">
      <c r="A198" s="6"/>
      <c r="B198" s="6"/>
      <c r="C198" s="6"/>
      <c r="D198" s="6"/>
      <c r="E198" s="254"/>
      <c r="F198" s="254"/>
      <c r="G198" s="32"/>
      <c r="H198" s="143"/>
      <c r="J198" s="6"/>
      <c r="K198" s="6"/>
      <c r="L198" s="6"/>
      <c r="M198" s="6"/>
      <c r="N198" s="6"/>
    </row>
    <row r="199" spans="1:14" s="8" customFormat="1" x14ac:dyDescent="0.2">
      <c r="A199" s="6"/>
      <c r="B199" s="6"/>
      <c r="C199" s="6"/>
      <c r="D199" s="6"/>
      <c r="E199" s="254"/>
      <c r="F199" s="254"/>
      <c r="G199" s="32"/>
      <c r="H199" s="143"/>
      <c r="J199" s="6"/>
      <c r="K199" s="6"/>
      <c r="L199" s="6"/>
      <c r="M199" s="6"/>
      <c r="N199" s="6"/>
    </row>
    <row r="200" spans="1:14" s="8" customFormat="1" x14ac:dyDescent="0.2">
      <c r="A200" s="6"/>
      <c r="B200" s="6"/>
      <c r="C200" s="6"/>
      <c r="D200" s="6"/>
      <c r="E200" s="254"/>
      <c r="F200" s="254"/>
      <c r="G200" s="32"/>
      <c r="H200" s="143"/>
      <c r="J200" s="6"/>
      <c r="K200" s="6"/>
      <c r="L200" s="6"/>
      <c r="M200" s="6"/>
      <c r="N200" s="6"/>
    </row>
    <row r="201" spans="1:14" s="8" customFormat="1" x14ac:dyDescent="0.2">
      <c r="A201" s="6"/>
      <c r="B201" s="6"/>
      <c r="C201" s="6"/>
      <c r="D201" s="6"/>
      <c r="E201" s="254"/>
      <c r="F201" s="254"/>
      <c r="G201" s="32"/>
      <c r="H201" s="143"/>
      <c r="J201" s="6"/>
      <c r="K201" s="6"/>
      <c r="L201" s="6"/>
      <c r="M201" s="6"/>
      <c r="N201" s="6"/>
    </row>
    <row r="202" spans="1:14" s="8" customFormat="1" x14ac:dyDescent="0.2">
      <c r="A202" s="6"/>
      <c r="B202" s="6"/>
      <c r="C202" s="6"/>
      <c r="D202" s="6"/>
      <c r="E202" s="254"/>
      <c r="F202" s="254"/>
      <c r="G202" s="32"/>
      <c r="H202" s="143"/>
      <c r="J202" s="6"/>
      <c r="K202" s="6"/>
      <c r="L202" s="6"/>
      <c r="M202" s="6"/>
      <c r="N202" s="6"/>
    </row>
    <row r="203" spans="1:14" s="8" customFormat="1" x14ac:dyDescent="0.2">
      <c r="A203" s="6"/>
      <c r="B203" s="6"/>
      <c r="C203" s="6"/>
      <c r="D203" s="6"/>
      <c r="E203" s="254"/>
      <c r="F203" s="254"/>
      <c r="G203" s="32"/>
      <c r="H203" s="143"/>
      <c r="J203" s="6"/>
      <c r="K203" s="6"/>
      <c r="L203" s="6"/>
      <c r="M203" s="6"/>
      <c r="N203" s="6"/>
    </row>
    <row r="204" spans="1:14" s="8" customFormat="1" x14ac:dyDescent="0.2">
      <c r="A204" s="6"/>
      <c r="B204" s="6"/>
      <c r="C204" s="6"/>
      <c r="D204" s="6"/>
      <c r="E204" s="254"/>
      <c r="F204" s="254"/>
      <c r="G204" s="32"/>
      <c r="H204" s="143"/>
      <c r="J204" s="6"/>
      <c r="K204" s="6"/>
      <c r="L204" s="6"/>
      <c r="M204" s="6"/>
      <c r="N204" s="6"/>
    </row>
    <row r="205" spans="1:14" s="8" customFormat="1" x14ac:dyDescent="0.2">
      <c r="A205" s="6"/>
      <c r="B205" s="6"/>
      <c r="C205" s="6"/>
      <c r="D205" s="6"/>
      <c r="E205" s="254"/>
      <c r="F205" s="254"/>
      <c r="G205" s="32"/>
      <c r="H205" s="143"/>
      <c r="J205" s="6"/>
      <c r="K205" s="6"/>
      <c r="L205" s="6"/>
      <c r="M205" s="6"/>
      <c r="N205" s="6"/>
    </row>
    <row r="206" spans="1:14" s="8" customFormat="1" x14ac:dyDescent="0.2">
      <c r="A206" s="6"/>
      <c r="B206" s="6"/>
      <c r="C206" s="6"/>
      <c r="D206" s="6"/>
      <c r="E206" s="254"/>
      <c r="F206" s="254"/>
      <c r="G206" s="32"/>
      <c r="H206" s="143"/>
      <c r="J206" s="6"/>
      <c r="K206" s="6"/>
      <c r="L206" s="6"/>
      <c r="M206" s="6"/>
      <c r="N206" s="6"/>
    </row>
    <row r="207" spans="1:14" s="8" customFormat="1" x14ac:dyDescent="0.2">
      <c r="A207" s="6"/>
      <c r="B207" s="6"/>
      <c r="C207" s="6"/>
      <c r="D207" s="6"/>
      <c r="E207" s="254"/>
      <c r="F207" s="254"/>
      <c r="G207" s="32"/>
      <c r="H207" s="143"/>
      <c r="J207" s="6"/>
      <c r="K207" s="6"/>
      <c r="L207" s="6"/>
      <c r="M207" s="6"/>
      <c r="N207" s="6"/>
    </row>
    <row r="208" spans="1:14" s="8" customFormat="1" x14ac:dyDescent="0.2">
      <c r="A208" s="6"/>
      <c r="B208" s="6"/>
      <c r="C208" s="6"/>
      <c r="D208" s="6"/>
      <c r="E208" s="254"/>
      <c r="F208" s="254"/>
      <c r="G208" s="32"/>
      <c r="H208" s="143"/>
      <c r="J208" s="6"/>
      <c r="K208" s="6"/>
      <c r="L208" s="6"/>
      <c r="M208" s="6"/>
      <c r="N208" s="6"/>
    </row>
    <row r="209" spans="1:14" s="8" customFormat="1" x14ac:dyDescent="0.2">
      <c r="A209" s="6"/>
      <c r="B209" s="6"/>
      <c r="C209" s="6"/>
      <c r="D209" s="6"/>
      <c r="E209" s="254"/>
      <c r="F209" s="254"/>
      <c r="G209" s="32"/>
      <c r="H209" s="143"/>
      <c r="J209" s="6"/>
      <c r="K209" s="6"/>
      <c r="L209" s="6"/>
      <c r="M209" s="6"/>
      <c r="N209" s="6"/>
    </row>
    <row r="210" spans="1:14" s="8" customFormat="1" x14ac:dyDescent="0.2">
      <c r="A210" s="6"/>
      <c r="B210" s="6"/>
      <c r="C210" s="6"/>
      <c r="D210" s="6"/>
      <c r="E210" s="254"/>
      <c r="F210" s="254"/>
      <c r="G210" s="32"/>
      <c r="H210" s="143"/>
      <c r="J210" s="6"/>
      <c r="K210" s="6"/>
      <c r="L210" s="6"/>
      <c r="M210" s="6"/>
      <c r="N210" s="6"/>
    </row>
    <row r="211" spans="1:14" s="8" customFormat="1" x14ac:dyDescent="0.2">
      <c r="A211" s="6"/>
      <c r="B211" s="6"/>
      <c r="C211" s="6"/>
      <c r="D211" s="6"/>
      <c r="E211" s="254"/>
      <c r="F211" s="254"/>
      <c r="G211" s="32"/>
      <c r="H211" s="143"/>
      <c r="J211" s="6"/>
      <c r="K211" s="6"/>
      <c r="L211" s="6"/>
      <c r="M211" s="6"/>
      <c r="N211" s="6"/>
    </row>
    <row r="212" spans="1:14" s="8" customFormat="1" x14ac:dyDescent="0.2">
      <c r="A212" s="6"/>
      <c r="B212" s="6"/>
      <c r="C212" s="6"/>
      <c r="D212" s="6"/>
      <c r="E212" s="254"/>
      <c r="F212" s="254"/>
      <c r="G212" s="32"/>
      <c r="H212" s="143"/>
      <c r="J212" s="6"/>
      <c r="K212" s="6"/>
      <c r="L212" s="6"/>
      <c r="M212" s="6"/>
      <c r="N212" s="6"/>
    </row>
    <row r="213" spans="1:14" s="8" customFormat="1" x14ac:dyDescent="0.2">
      <c r="A213" s="6"/>
      <c r="B213" s="6"/>
      <c r="C213" s="6"/>
      <c r="D213" s="6"/>
      <c r="E213" s="254"/>
      <c r="F213" s="254"/>
      <c r="G213" s="32"/>
      <c r="H213" s="143"/>
      <c r="J213" s="6"/>
      <c r="K213" s="6"/>
      <c r="L213" s="6"/>
      <c r="M213" s="6"/>
      <c r="N213" s="6"/>
    </row>
    <row r="214" spans="1:14" s="8" customFormat="1" x14ac:dyDescent="0.2">
      <c r="A214" s="6"/>
      <c r="B214" s="6"/>
      <c r="C214" s="6"/>
      <c r="D214" s="6"/>
      <c r="E214" s="254"/>
      <c r="F214" s="254"/>
      <c r="G214" s="32"/>
      <c r="H214" s="32"/>
      <c r="J214" s="6"/>
      <c r="K214" s="6"/>
      <c r="L214" s="6"/>
      <c r="M214" s="6"/>
      <c r="N214" s="6"/>
    </row>
    <row r="215" spans="1:14" s="8" customFormat="1" x14ac:dyDescent="0.2">
      <c r="A215" s="6"/>
      <c r="B215" s="6"/>
      <c r="C215" s="6"/>
      <c r="D215" s="6"/>
      <c r="E215" s="254"/>
      <c r="F215" s="254"/>
      <c r="G215" s="32"/>
      <c r="H215" s="32"/>
      <c r="J215" s="6"/>
      <c r="K215" s="6"/>
      <c r="L215" s="6"/>
      <c r="M215" s="6"/>
      <c r="N215" s="6"/>
    </row>
    <row r="216" spans="1:14" s="8" customFormat="1" x14ac:dyDescent="0.2">
      <c r="A216" s="6"/>
      <c r="B216" s="6"/>
      <c r="C216" s="6"/>
      <c r="D216" s="6"/>
      <c r="E216" s="254"/>
      <c r="F216" s="254"/>
      <c r="G216" s="32"/>
      <c r="H216" s="32"/>
      <c r="J216" s="6"/>
      <c r="K216" s="6"/>
      <c r="L216" s="6"/>
      <c r="M216" s="6"/>
      <c r="N216" s="6"/>
    </row>
    <row r="217" spans="1:14" s="8" customFormat="1" x14ac:dyDescent="0.2">
      <c r="A217" s="6"/>
      <c r="B217" s="6"/>
      <c r="C217" s="6"/>
      <c r="D217" s="6"/>
      <c r="E217" s="254"/>
      <c r="F217" s="254"/>
      <c r="G217" s="32"/>
      <c r="H217" s="32"/>
      <c r="J217" s="6"/>
      <c r="K217" s="6"/>
      <c r="L217" s="6"/>
      <c r="M217" s="6"/>
      <c r="N217" s="6"/>
    </row>
    <row r="218" spans="1:14" s="8" customFormat="1" x14ac:dyDescent="0.2">
      <c r="A218" s="6"/>
      <c r="B218" s="6"/>
      <c r="C218" s="6"/>
      <c r="D218" s="6"/>
      <c r="E218" s="254"/>
      <c r="F218" s="254"/>
      <c r="G218" s="32"/>
      <c r="H218" s="32"/>
      <c r="J218" s="6"/>
      <c r="K218" s="6"/>
      <c r="L218" s="6"/>
      <c r="M218" s="6"/>
      <c r="N218" s="6"/>
    </row>
    <row r="219" spans="1:14" s="8" customFormat="1" x14ac:dyDescent="0.2">
      <c r="A219" s="6"/>
      <c r="B219" s="6"/>
      <c r="C219" s="6"/>
      <c r="D219" s="6"/>
      <c r="E219" s="254"/>
      <c r="F219" s="254"/>
      <c r="G219" s="32"/>
      <c r="H219" s="32"/>
      <c r="J219" s="6"/>
      <c r="K219" s="6"/>
      <c r="L219" s="6"/>
      <c r="M219" s="6"/>
      <c r="N219" s="6"/>
    </row>
    <row r="220" spans="1:14" s="8" customFormat="1" x14ac:dyDescent="0.2">
      <c r="A220" s="6"/>
      <c r="B220" s="6"/>
      <c r="C220" s="6"/>
      <c r="D220" s="6"/>
      <c r="E220" s="254"/>
      <c r="F220" s="254"/>
      <c r="G220" s="32"/>
      <c r="H220" s="32"/>
      <c r="J220" s="6"/>
      <c r="K220" s="6"/>
      <c r="L220" s="6"/>
      <c r="M220" s="6"/>
      <c r="N220" s="6"/>
    </row>
    <row r="221" spans="1:14" s="8" customFormat="1" x14ac:dyDescent="0.2">
      <c r="A221" s="6"/>
      <c r="B221" s="6"/>
      <c r="C221" s="6"/>
      <c r="D221" s="6"/>
      <c r="E221" s="254"/>
      <c r="F221" s="254"/>
      <c r="G221" s="32"/>
      <c r="H221" s="32"/>
      <c r="J221" s="6"/>
      <c r="K221" s="6"/>
      <c r="L221" s="6"/>
      <c r="M221" s="6"/>
      <c r="N221" s="6"/>
    </row>
    <row r="222" spans="1:14" s="8" customFormat="1" x14ac:dyDescent="0.2">
      <c r="A222" s="6"/>
      <c r="B222" s="6"/>
      <c r="C222" s="6"/>
      <c r="D222" s="6"/>
      <c r="E222" s="254"/>
      <c r="F222" s="254"/>
      <c r="G222" s="32"/>
      <c r="H222" s="32"/>
      <c r="J222" s="6"/>
      <c r="K222" s="6"/>
      <c r="L222" s="6"/>
      <c r="M222" s="6"/>
      <c r="N222" s="6"/>
    </row>
    <row r="223" spans="1:14" s="8" customFormat="1" x14ac:dyDescent="0.2">
      <c r="A223" s="6"/>
      <c r="B223" s="6"/>
      <c r="C223" s="6"/>
      <c r="D223" s="6"/>
      <c r="E223" s="254"/>
      <c r="F223" s="254"/>
      <c r="G223" s="32"/>
      <c r="H223" s="32"/>
      <c r="J223" s="6"/>
      <c r="K223" s="6"/>
      <c r="L223" s="6"/>
      <c r="M223" s="6"/>
      <c r="N223" s="6"/>
    </row>
    <row r="224" spans="1:14" s="8" customFormat="1" x14ac:dyDescent="0.2">
      <c r="A224" s="6"/>
      <c r="B224" s="6"/>
      <c r="C224" s="6"/>
      <c r="D224" s="6"/>
      <c r="E224" s="254"/>
      <c r="F224" s="254"/>
      <c r="G224" s="32"/>
      <c r="H224" s="32"/>
      <c r="J224" s="6"/>
      <c r="K224" s="6"/>
      <c r="L224" s="6"/>
      <c r="M224" s="6"/>
      <c r="N224" s="6"/>
    </row>
    <row r="225" spans="1:14" s="8" customFormat="1" x14ac:dyDescent="0.2">
      <c r="A225" s="6"/>
      <c r="B225" s="6"/>
      <c r="C225" s="6"/>
      <c r="D225" s="6"/>
      <c r="E225" s="254"/>
      <c r="F225" s="254"/>
      <c r="G225" s="32"/>
      <c r="H225" s="32"/>
      <c r="J225" s="6"/>
      <c r="K225" s="6"/>
      <c r="L225" s="6"/>
      <c r="M225" s="6"/>
      <c r="N225" s="6"/>
    </row>
    <row r="226" spans="1:14" s="8" customFormat="1" x14ac:dyDescent="0.2">
      <c r="A226" s="6"/>
      <c r="B226" s="6"/>
      <c r="C226" s="6"/>
      <c r="D226" s="6"/>
      <c r="E226" s="254"/>
      <c r="F226" s="254"/>
      <c r="G226" s="32"/>
      <c r="H226" s="32"/>
      <c r="J226" s="6"/>
      <c r="K226" s="6"/>
      <c r="L226" s="6"/>
      <c r="M226" s="6"/>
      <c r="N226" s="6"/>
    </row>
    <row r="227" spans="1:14" s="8" customFormat="1" x14ac:dyDescent="0.2">
      <c r="A227" s="6"/>
      <c r="B227" s="6"/>
      <c r="C227" s="6"/>
      <c r="D227" s="6"/>
      <c r="E227" s="254"/>
      <c r="F227" s="254"/>
      <c r="G227" s="32"/>
      <c r="H227" s="32"/>
      <c r="J227" s="6"/>
      <c r="K227" s="6"/>
      <c r="L227" s="6"/>
      <c r="M227" s="6"/>
      <c r="N227" s="6"/>
    </row>
    <row r="228" spans="1:14" s="8" customFormat="1" x14ac:dyDescent="0.2">
      <c r="A228" s="6"/>
      <c r="B228" s="6"/>
      <c r="C228" s="6"/>
      <c r="D228" s="6"/>
      <c r="E228" s="254"/>
      <c r="F228" s="254"/>
      <c r="G228" s="32"/>
      <c r="H228" s="32"/>
      <c r="J228" s="6"/>
      <c r="K228" s="6"/>
      <c r="L228" s="6"/>
      <c r="M228" s="6"/>
      <c r="N228" s="6"/>
    </row>
    <row r="229" spans="1:14" s="8" customFormat="1" x14ac:dyDescent="0.2">
      <c r="A229" s="6"/>
      <c r="B229" s="6"/>
      <c r="C229" s="6"/>
      <c r="D229" s="6"/>
      <c r="E229" s="254"/>
      <c r="F229" s="254"/>
      <c r="G229" s="32"/>
      <c r="H229" s="32"/>
      <c r="J229" s="6"/>
      <c r="K229" s="6"/>
      <c r="L229" s="6"/>
      <c r="M229" s="6"/>
      <c r="N229" s="6"/>
    </row>
    <row r="230" spans="1:14" s="8" customFormat="1" x14ac:dyDescent="0.2">
      <c r="A230" s="6"/>
      <c r="B230" s="6"/>
      <c r="C230" s="6"/>
      <c r="D230" s="6"/>
      <c r="E230" s="254"/>
      <c r="F230" s="254"/>
      <c r="G230" s="32"/>
      <c r="H230" s="32"/>
      <c r="J230" s="6"/>
      <c r="K230" s="6"/>
      <c r="L230" s="6"/>
      <c r="M230" s="6"/>
      <c r="N230" s="6"/>
    </row>
    <row r="231" spans="1:14" s="8" customFormat="1" x14ac:dyDescent="0.2">
      <c r="A231" s="6"/>
      <c r="B231" s="6"/>
      <c r="C231" s="6"/>
      <c r="D231" s="6"/>
      <c r="E231" s="254"/>
      <c r="F231" s="254"/>
      <c r="G231" s="32"/>
      <c r="H231" s="32"/>
      <c r="J231" s="6"/>
      <c r="K231" s="6"/>
      <c r="L231" s="6"/>
      <c r="M231" s="6"/>
      <c r="N231" s="6"/>
    </row>
    <row r="232" spans="1:14" s="8" customFormat="1" x14ac:dyDescent="0.2">
      <c r="A232" s="6"/>
      <c r="B232" s="6"/>
      <c r="C232" s="6"/>
      <c r="D232" s="6"/>
      <c r="E232" s="254"/>
      <c r="F232" s="254"/>
      <c r="G232" s="32"/>
      <c r="H232" s="32"/>
      <c r="J232" s="6"/>
      <c r="K232" s="6"/>
      <c r="L232" s="6"/>
      <c r="M232" s="6"/>
      <c r="N232" s="6"/>
    </row>
    <row r="233" spans="1:14" s="8" customFormat="1" x14ac:dyDescent="0.2">
      <c r="A233" s="6"/>
      <c r="B233" s="6"/>
      <c r="C233" s="6"/>
      <c r="D233" s="6"/>
      <c r="E233" s="254"/>
      <c r="F233" s="254"/>
      <c r="G233" s="32"/>
      <c r="H233" s="32"/>
      <c r="J233" s="6"/>
      <c r="K233" s="6"/>
      <c r="L233" s="6"/>
      <c r="M233" s="6"/>
      <c r="N233" s="6"/>
    </row>
    <row r="234" spans="1:14" s="8" customFormat="1" x14ac:dyDescent="0.2">
      <c r="A234" s="6"/>
      <c r="B234" s="6"/>
      <c r="C234" s="6"/>
      <c r="D234" s="6"/>
      <c r="E234" s="254"/>
      <c r="F234" s="254"/>
      <c r="G234" s="32"/>
      <c r="H234" s="32"/>
      <c r="J234" s="6"/>
      <c r="K234" s="6"/>
      <c r="L234" s="6"/>
      <c r="M234" s="6"/>
      <c r="N234" s="6"/>
    </row>
    <row r="235" spans="1:14" s="8" customFormat="1" x14ac:dyDescent="0.2">
      <c r="A235" s="6"/>
      <c r="B235" s="6"/>
      <c r="C235" s="6"/>
      <c r="D235" s="6"/>
      <c r="E235" s="254"/>
      <c r="F235" s="254"/>
      <c r="G235" s="32"/>
      <c r="H235" s="32"/>
      <c r="J235" s="6"/>
      <c r="K235" s="6"/>
      <c r="L235" s="6"/>
      <c r="M235" s="6"/>
      <c r="N235" s="6"/>
    </row>
    <row r="236" spans="1:14" s="8" customFormat="1" x14ac:dyDescent="0.2">
      <c r="A236" s="6"/>
      <c r="B236" s="6"/>
      <c r="C236" s="6"/>
      <c r="D236" s="6"/>
      <c r="E236" s="254"/>
      <c r="F236" s="254"/>
      <c r="G236" s="32"/>
      <c r="H236" s="32"/>
      <c r="J236" s="6"/>
      <c r="K236" s="6"/>
      <c r="L236" s="6"/>
      <c r="M236" s="6"/>
      <c r="N236" s="6"/>
    </row>
    <row r="237" spans="1:14" s="8" customFormat="1" x14ac:dyDescent="0.2">
      <c r="A237" s="6"/>
      <c r="B237" s="6"/>
      <c r="C237" s="6"/>
      <c r="D237" s="6"/>
      <c r="E237" s="254"/>
      <c r="F237" s="254"/>
      <c r="G237" s="32"/>
      <c r="H237" s="32"/>
      <c r="J237" s="6"/>
      <c r="K237" s="6"/>
      <c r="L237" s="6"/>
      <c r="M237" s="6"/>
      <c r="N237" s="6"/>
    </row>
    <row r="238" spans="1:14" s="8" customFormat="1" x14ac:dyDescent="0.2">
      <c r="A238" s="6"/>
      <c r="B238" s="6"/>
      <c r="C238" s="6"/>
      <c r="D238" s="6"/>
      <c r="E238" s="254"/>
      <c r="F238" s="254"/>
      <c r="G238" s="32"/>
      <c r="H238" s="32"/>
      <c r="J238" s="6"/>
      <c r="K238" s="6"/>
      <c r="L238" s="6"/>
      <c r="M238" s="6"/>
      <c r="N238" s="6"/>
    </row>
    <row r="239" spans="1:14" s="8" customFormat="1" x14ac:dyDescent="0.2">
      <c r="A239" s="6"/>
      <c r="B239" s="6"/>
      <c r="C239" s="6"/>
      <c r="D239" s="6"/>
      <c r="E239" s="254"/>
      <c r="F239" s="254"/>
      <c r="G239" s="32"/>
      <c r="H239" s="32"/>
      <c r="J239" s="6"/>
      <c r="K239" s="6"/>
      <c r="L239" s="6"/>
      <c r="M239" s="6"/>
      <c r="N239" s="6"/>
    </row>
    <row r="240" spans="1:14" s="8" customFormat="1" x14ac:dyDescent="0.2">
      <c r="A240" s="6"/>
      <c r="B240" s="6"/>
      <c r="C240" s="6"/>
      <c r="D240" s="6"/>
      <c r="E240" s="254"/>
      <c r="F240" s="254"/>
      <c r="G240" s="32"/>
      <c r="H240" s="32"/>
      <c r="J240" s="6"/>
      <c r="K240" s="6"/>
      <c r="L240" s="6"/>
      <c r="M240" s="6"/>
      <c r="N240" s="6"/>
    </row>
    <row r="241" spans="1:14" s="8" customFormat="1" x14ac:dyDescent="0.2">
      <c r="A241" s="6"/>
      <c r="B241" s="6"/>
      <c r="C241" s="6"/>
      <c r="D241" s="6"/>
      <c r="E241" s="254"/>
      <c r="F241" s="254"/>
      <c r="G241" s="32"/>
      <c r="H241" s="32"/>
      <c r="J241" s="6"/>
      <c r="K241" s="6"/>
      <c r="L241" s="6"/>
      <c r="M241" s="6"/>
      <c r="N241" s="6"/>
    </row>
    <row r="242" spans="1:14" s="8" customFormat="1" x14ac:dyDescent="0.2">
      <c r="A242" s="6"/>
      <c r="B242" s="6"/>
      <c r="C242" s="6"/>
      <c r="D242" s="6"/>
      <c r="E242" s="254"/>
      <c r="F242" s="254"/>
      <c r="G242" s="32"/>
      <c r="H242" s="32"/>
      <c r="J242" s="6"/>
      <c r="K242" s="6"/>
      <c r="L242" s="6"/>
      <c r="M242" s="6"/>
      <c r="N242" s="6"/>
    </row>
    <row r="243" spans="1:14" s="8" customFormat="1" x14ac:dyDescent="0.2">
      <c r="A243" s="6"/>
      <c r="B243" s="6"/>
      <c r="C243" s="6"/>
      <c r="D243" s="6"/>
      <c r="E243" s="254"/>
      <c r="F243" s="254"/>
      <c r="G243" s="32"/>
      <c r="H243" s="32"/>
      <c r="J243" s="6"/>
      <c r="K243" s="6"/>
      <c r="L243" s="6"/>
      <c r="M243" s="6"/>
      <c r="N243" s="6"/>
    </row>
    <row r="244" spans="1:14" s="8" customFormat="1" x14ac:dyDescent="0.2">
      <c r="A244" s="6"/>
      <c r="B244" s="6"/>
      <c r="C244" s="6"/>
      <c r="D244" s="6"/>
      <c r="E244" s="254"/>
      <c r="F244" s="254"/>
      <c r="G244" s="32"/>
      <c r="H244" s="32"/>
      <c r="J244" s="6"/>
      <c r="K244" s="6"/>
      <c r="L244" s="6"/>
      <c r="M244" s="6"/>
      <c r="N244" s="6"/>
    </row>
    <row r="245" spans="1:14" s="8" customFormat="1" x14ac:dyDescent="0.2">
      <c r="A245" s="6"/>
      <c r="B245" s="6"/>
      <c r="C245" s="6"/>
      <c r="D245" s="6"/>
      <c r="E245" s="254"/>
      <c r="F245" s="254"/>
      <c r="G245" s="32"/>
      <c r="H245" s="32"/>
      <c r="J245" s="6"/>
      <c r="K245" s="6"/>
      <c r="L245" s="6"/>
      <c r="M245" s="6"/>
      <c r="N245" s="6"/>
    </row>
    <row r="246" spans="1:14" s="8" customFormat="1" x14ac:dyDescent="0.2">
      <c r="A246" s="6"/>
      <c r="B246" s="6"/>
      <c r="C246" s="6"/>
      <c r="D246" s="6"/>
      <c r="E246" s="254"/>
      <c r="F246" s="254"/>
      <c r="G246" s="32"/>
      <c r="H246" s="32"/>
      <c r="J246" s="6"/>
      <c r="K246" s="6"/>
      <c r="L246" s="6"/>
      <c r="M246" s="6"/>
      <c r="N246" s="6"/>
    </row>
    <row r="247" spans="1:14" s="8" customFormat="1" x14ac:dyDescent="0.2">
      <c r="A247" s="6"/>
      <c r="B247" s="6"/>
      <c r="C247" s="6"/>
      <c r="D247" s="6"/>
      <c r="E247" s="254"/>
      <c r="F247" s="254"/>
      <c r="G247" s="32"/>
      <c r="H247" s="32"/>
      <c r="J247" s="6"/>
      <c r="K247" s="6"/>
      <c r="L247" s="6"/>
      <c r="M247" s="6"/>
      <c r="N247" s="6"/>
    </row>
    <row r="248" spans="1:14" s="8" customFormat="1" x14ac:dyDescent="0.2">
      <c r="A248" s="6"/>
      <c r="B248" s="6"/>
      <c r="C248" s="6"/>
      <c r="D248" s="6"/>
      <c r="E248" s="254"/>
      <c r="F248" s="254"/>
      <c r="G248" s="32"/>
      <c r="H248" s="32"/>
      <c r="J248" s="6"/>
      <c r="K248" s="6"/>
      <c r="L248" s="6"/>
      <c r="M248" s="6"/>
      <c r="N248" s="6"/>
    </row>
    <row r="249" spans="1:14" s="8" customFormat="1" x14ac:dyDescent="0.2">
      <c r="A249" s="6"/>
      <c r="B249" s="6"/>
      <c r="C249" s="6"/>
      <c r="D249" s="6"/>
      <c r="E249" s="254"/>
      <c r="F249" s="254"/>
      <c r="G249" s="32"/>
      <c r="H249" s="32"/>
      <c r="J249" s="6"/>
      <c r="K249" s="6"/>
      <c r="L249" s="6"/>
      <c r="M249" s="6"/>
      <c r="N249" s="6"/>
    </row>
    <row r="250" spans="1:14" s="8" customFormat="1" x14ac:dyDescent="0.2">
      <c r="A250" s="6"/>
      <c r="B250" s="6"/>
      <c r="C250" s="6"/>
      <c r="D250" s="6"/>
      <c r="E250" s="254"/>
      <c r="F250" s="254"/>
      <c r="G250" s="32"/>
      <c r="H250" s="32"/>
      <c r="J250" s="6"/>
      <c r="K250" s="6"/>
      <c r="L250" s="6"/>
      <c r="M250" s="6"/>
      <c r="N250" s="6"/>
    </row>
    <row r="251" spans="1:14" s="8" customFormat="1" x14ac:dyDescent="0.2">
      <c r="A251" s="6"/>
      <c r="B251" s="6"/>
      <c r="C251" s="6"/>
      <c r="D251" s="6"/>
      <c r="E251" s="254"/>
      <c r="F251" s="254"/>
      <c r="G251" s="32"/>
      <c r="H251" s="32"/>
      <c r="J251" s="6"/>
      <c r="K251" s="6"/>
      <c r="L251" s="6"/>
      <c r="M251" s="6"/>
      <c r="N251" s="6"/>
    </row>
    <row r="252" spans="1:14" s="8" customFormat="1" x14ac:dyDescent="0.2">
      <c r="A252" s="6"/>
      <c r="B252" s="6"/>
      <c r="C252" s="6"/>
      <c r="D252" s="6"/>
      <c r="E252" s="254"/>
      <c r="F252" s="254"/>
      <c r="G252" s="32"/>
      <c r="H252" s="32"/>
      <c r="J252" s="6"/>
      <c r="K252" s="6"/>
      <c r="L252" s="6"/>
      <c r="M252" s="6"/>
      <c r="N252" s="6"/>
    </row>
    <row r="253" spans="1:14" s="8" customFormat="1" x14ac:dyDescent="0.2">
      <c r="A253" s="6"/>
      <c r="B253" s="6"/>
      <c r="C253" s="6"/>
      <c r="D253" s="6"/>
      <c r="E253" s="254"/>
      <c r="F253" s="254"/>
      <c r="G253" s="32"/>
      <c r="H253" s="32"/>
      <c r="J253" s="6"/>
      <c r="K253" s="6"/>
      <c r="L253" s="6"/>
      <c r="M253" s="6"/>
      <c r="N253" s="6"/>
    </row>
    <row r="254" spans="1:14" s="8" customFormat="1" x14ac:dyDescent="0.2">
      <c r="A254" s="6"/>
      <c r="B254" s="6"/>
      <c r="C254" s="6"/>
      <c r="D254" s="6"/>
      <c r="E254" s="254"/>
      <c r="F254" s="254"/>
      <c r="G254" s="32"/>
      <c r="H254" s="32"/>
      <c r="J254" s="6"/>
      <c r="K254" s="6"/>
      <c r="L254" s="6"/>
      <c r="M254" s="6"/>
      <c r="N254" s="6"/>
    </row>
    <row r="255" spans="1:14" s="8" customFormat="1" x14ac:dyDescent="0.2">
      <c r="A255" s="6"/>
      <c r="B255" s="6"/>
      <c r="C255" s="6"/>
      <c r="D255" s="6"/>
      <c r="E255" s="254"/>
      <c r="F255" s="254"/>
      <c r="G255" s="32"/>
      <c r="H255" s="32"/>
      <c r="J255" s="6"/>
      <c r="K255" s="6"/>
      <c r="L255" s="6"/>
      <c r="M255" s="6"/>
      <c r="N255" s="6"/>
    </row>
    <row r="256" spans="1:14" s="8" customFormat="1" x14ac:dyDescent="0.2">
      <c r="A256" s="6"/>
      <c r="B256" s="6"/>
      <c r="C256" s="6"/>
      <c r="D256" s="6"/>
      <c r="E256" s="254"/>
      <c r="F256" s="254"/>
      <c r="G256" s="32"/>
      <c r="H256" s="32"/>
      <c r="J256" s="6"/>
      <c r="K256" s="6"/>
      <c r="L256" s="6"/>
      <c r="M256" s="6"/>
      <c r="N256" s="6"/>
    </row>
    <row r="257" spans="1:14" s="8" customFormat="1" x14ac:dyDescent="0.2">
      <c r="A257" s="6"/>
      <c r="B257" s="6"/>
      <c r="C257" s="6"/>
      <c r="D257" s="6"/>
      <c r="E257" s="254"/>
      <c r="F257" s="254"/>
      <c r="G257" s="32"/>
      <c r="H257" s="32"/>
      <c r="J257" s="6"/>
      <c r="K257" s="6"/>
      <c r="L257" s="6"/>
      <c r="M257" s="6"/>
      <c r="N257" s="6"/>
    </row>
    <row r="258" spans="1:14" s="8" customFormat="1" x14ac:dyDescent="0.2">
      <c r="A258" s="6"/>
      <c r="B258" s="6"/>
      <c r="C258" s="6"/>
      <c r="D258" s="6"/>
      <c r="E258" s="254"/>
      <c r="F258" s="254"/>
      <c r="G258" s="32"/>
      <c r="H258" s="32"/>
      <c r="J258" s="6"/>
      <c r="K258" s="6"/>
      <c r="L258" s="6"/>
      <c r="M258" s="6"/>
      <c r="N258" s="6"/>
    </row>
    <row r="259" spans="1:14" s="8" customFormat="1" x14ac:dyDescent="0.2">
      <c r="A259" s="6"/>
      <c r="B259" s="6"/>
      <c r="C259" s="6"/>
      <c r="D259" s="6"/>
      <c r="E259" s="254"/>
      <c r="F259" s="254"/>
      <c r="G259" s="32"/>
      <c r="H259" s="32"/>
      <c r="J259" s="6"/>
      <c r="K259" s="6"/>
      <c r="L259" s="6"/>
      <c r="M259" s="6"/>
      <c r="N259" s="6"/>
    </row>
    <row r="260" spans="1:14" s="8" customFormat="1" x14ac:dyDescent="0.2">
      <c r="A260" s="6"/>
      <c r="B260" s="6"/>
      <c r="C260" s="6"/>
      <c r="D260" s="6"/>
      <c r="E260" s="254"/>
      <c r="F260" s="254"/>
      <c r="G260" s="32"/>
      <c r="H260" s="32"/>
      <c r="J260" s="6"/>
      <c r="K260" s="6"/>
      <c r="L260" s="6"/>
      <c r="M260" s="6"/>
      <c r="N260" s="6"/>
    </row>
    <row r="261" spans="1:14" s="8" customFormat="1" x14ac:dyDescent="0.2">
      <c r="A261" s="6"/>
      <c r="B261" s="6"/>
      <c r="C261" s="6"/>
      <c r="D261" s="6"/>
      <c r="E261" s="254"/>
      <c r="F261" s="254"/>
      <c r="G261" s="32"/>
      <c r="H261" s="32"/>
      <c r="J261" s="6"/>
      <c r="K261" s="6"/>
      <c r="L261" s="6"/>
      <c r="M261" s="6"/>
      <c r="N261" s="6"/>
    </row>
    <row r="262" spans="1:14" s="8" customFormat="1" x14ac:dyDescent="0.2">
      <c r="A262" s="6"/>
      <c r="B262" s="6"/>
      <c r="C262" s="6"/>
      <c r="D262" s="6"/>
      <c r="E262" s="254"/>
      <c r="F262" s="254"/>
      <c r="G262" s="32"/>
      <c r="H262" s="32"/>
      <c r="J262" s="6"/>
      <c r="K262" s="6"/>
      <c r="L262" s="6"/>
      <c r="M262" s="6"/>
      <c r="N262" s="6"/>
    </row>
    <row r="263" spans="1:14" s="8" customFormat="1" x14ac:dyDescent="0.2">
      <c r="A263" s="6"/>
      <c r="B263" s="6"/>
      <c r="C263" s="6"/>
      <c r="D263" s="6"/>
      <c r="E263" s="254"/>
      <c r="F263" s="254"/>
      <c r="G263" s="32"/>
      <c r="H263" s="32"/>
      <c r="J263" s="6"/>
      <c r="K263" s="6"/>
      <c r="L263" s="6"/>
      <c r="M263" s="6"/>
      <c r="N263" s="6"/>
    </row>
    <row r="264" spans="1:14" s="8" customFormat="1" x14ac:dyDescent="0.2">
      <c r="A264" s="6"/>
      <c r="B264" s="6"/>
      <c r="C264" s="6"/>
      <c r="D264" s="6"/>
      <c r="E264" s="254"/>
      <c r="F264" s="254"/>
      <c r="G264" s="32"/>
      <c r="H264" s="32"/>
      <c r="J264" s="6"/>
      <c r="K264" s="6"/>
      <c r="L264" s="6"/>
      <c r="M264" s="6"/>
      <c r="N264" s="6"/>
    </row>
    <row r="265" spans="1:14" s="8" customFormat="1" x14ac:dyDescent="0.2">
      <c r="A265" s="6"/>
      <c r="B265" s="6"/>
      <c r="C265" s="6"/>
      <c r="D265" s="6"/>
      <c r="E265" s="254"/>
      <c r="F265" s="254"/>
      <c r="G265" s="32"/>
      <c r="H265" s="32"/>
      <c r="J265" s="6"/>
      <c r="K265" s="6"/>
      <c r="L265" s="6"/>
      <c r="M265" s="6"/>
      <c r="N265" s="6"/>
    </row>
    <row r="266" spans="1:14" s="8" customFormat="1" x14ac:dyDescent="0.2">
      <c r="A266" s="6"/>
      <c r="B266" s="6"/>
      <c r="C266" s="6"/>
      <c r="D266" s="6"/>
      <c r="E266" s="254"/>
      <c r="F266" s="254"/>
      <c r="G266" s="32"/>
      <c r="H266" s="32"/>
      <c r="J266" s="6"/>
      <c r="K266" s="6"/>
      <c r="L266" s="6"/>
      <c r="M266" s="6"/>
      <c r="N266" s="6"/>
    </row>
    <row r="267" spans="1:14" s="8" customFormat="1" x14ac:dyDescent="0.2">
      <c r="A267" s="6"/>
      <c r="B267" s="6"/>
      <c r="C267" s="6"/>
      <c r="D267" s="6"/>
      <c r="E267" s="254"/>
      <c r="F267" s="254"/>
      <c r="G267" s="32"/>
      <c r="H267" s="32"/>
      <c r="J267" s="6"/>
      <c r="K267" s="6"/>
      <c r="L267" s="6"/>
      <c r="M267" s="6"/>
      <c r="N267" s="6"/>
    </row>
    <row r="268" spans="1:14" s="8" customFormat="1" x14ac:dyDescent="0.2">
      <c r="A268" s="6"/>
      <c r="B268" s="6"/>
      <c r="C268" s="6"/>
      <c r="D268" s="6"/>
      <c r="E268" s="254"/>
      <c r="F268" s="254"/>
      <c r="G268" s="32"/>
      <c r="H268" s="32"/>
      <c r="J268" s="6"/>
      <c r="K268" s="6"/>
      <c r="L268" s="6"/>
      <c r="M268" s="6"/>
      <c r="N268" s="6"/>
    </row>
    <row r="269" spans="1:14" s="8" customFormat="1" x14ac:dyDescent="0.2">
      <c r="A269" s="6"/>
      <c r="B269" s="6"/>
      <c r="C269" s="6"/>
      <c r="D269" s="6"/>
      <c r="E269" s="254"/>
      <c r="F269" s="254"/>
      <c r="G269" s="32"/>
      <c r="H269" s="32"/>
      <c r="J269" s="6"/>
      <c r="K269" s="6"/>
      <c r="L269" s="6"/>
      <c r="M269" s="6"/>
      <c r="N269" s="6"/>
    </row>
    <row r="270" spans="1:14" s="8" customFormat="1" x14ac:dyDescent="0.2">
      <c r="A270" s="6"/>
      <c r="B270" s="6"/>
      <c r="C270" s="6"/>
      <c r="D270" s="6"/>
      <c r="E270" s="254"/>
      <c r="F270" s="254"/>
      <c r="G270" s="32"/>
      <c r="H270" s="32"/>
      <c r="J270" s="6"/>
      <c r="K270" s="6"/>
      <c r="L270" s="6"/>
      <c r="M270" s="6"/>
      <c r="N270" s="6"/>
    </row>
    <row r="271" spans="1:14" s="8" customFormat="1" x14ac:dyDescent="0.2">
      <c r="A271" s="6"/>
      <c r="B271" s="6"/>
      <c r="C271" s="6"/>
      <c r="D271" s="6"/>
      <c r="E271" s="254"/>
      <c r="F271" s="254"/>
      <c r="G271" s="32"/>
      <c r="H271" s="32"/>
      <c r="J271" s="6"/>
      <c r="K271" s="6"/>
      <c r="L271" s="6"/>
      <c r="M271" s="6"/>
      <c r="N271" s="6"/>
    </row>
    <row r="272" spans="1:14" s="8" customFormat="1" x14ac:dyDescent="0.2">
      <c r="A272" s="6"/>
      <c r="B272" s="6"/>
      <c r="C272" s="6"/>
      <c r="D272" s="6"/>
      <c r="E272" s="254"/>
      <c r="F272" s="254"/>
      <c r="G272" s="32"/>
      <c r="H272" s="32"/>
      <c r="J272" s="6"/>
      <c r="K272" s="6"/>
      <c r="L272" s="6"/>
      <c r="M272" s="6"/>
      <c r="N272" s="6"/>
    </row>
    <row r="273" spans="1:14" s="8" customFormat="1" x14ac:dyDescent="0.2">
      <c r="A273" s="6"/>
      <c r="B273" s="6"/>
      <c r="C273" s="6"/>
      <c r="D273" s="6"/>
      <c r="E273" s="254"/>
      <c r="F273" s="254"/>
      <c r="G273" s="32"/>
      <c r="H273" s="32"/>
      <c r="J273" s="6"/>
      <c r="K273" s="6"/>
      <c r="L273" s="6"/>
      <c r="M273" s="6"/>
      <c r="N273" s="6"/>
    </row>
    <row r="274" spans="1:14" s="8" customFormat="1" x14ac:dyDescent="0.2">
      <c r="A274" s="6"/>
      <c r="B274" s="6"/>
      <c r="C274" s="6"/>
      <c r="D274" s="6"/>
      <c r="E274" s="254"/>
      <c r="F274" s="254"/>
      <c r="G274" s="32"/>
      <c r="H274" s="32"/>
      <c r="J274" s="6"/>
      <c r="K274" s="6"/>
      <c r="L274" s="6"/>
      <c r="M274" s="6"/>
      <c r="N274" s="6"/>
    </row>
    <row r="275" spans="1:14" s="8" customFormat="1" x14ac:dyDescent="0.2">
      <c r="A275" s="6"/>
      <c r="B275" s="6"/>
      <c r="C275" s="6"/>
      <c r="D275" s="6"/>
      <c r="E275" s="254"/>
      <c r="F275" s="254"/>
      <c r="G275" s="32"/>
      <c r="H275" s="32"/>
      <c r="J275" s="6"/>
      <c r="K275" s="6"/>
      <c r="L275" s="6"/>
      <c r="M275" s="6"/>
      <c r="N275" s="6"/>
    </row>
    <row r="276" spans="1:14" s="8" customFormat="1" x14ac:dyDescent="0.2">
      <c r="A276" s="6"/>
      <c r="B276" s="6"/>
      <c r="C276" s="6"/>
      <c r="D276" s="6"/>
      <c r="E276" s="254"/>
      <c r="F276" s="254"/>
      <c r="G276" s="32"/>
      <c r="H276" s="32"/>
      <c r="J276" s="6"/>
      <c r="K276" s="6"/>
      <c r="L276" s="6"/>
      <c r="M276" s="6"/>
      <c r="N276" s="6"/>
    </row>
    <row r="277" spans="1:14" s="8" customFormat="1" x14ac:dyDescent="0.2">
      <c r="A277" s="6"/>
      <c r="B277" s="6"/>
      <c r="C277" s="6"/>
      <c r="D277" s="6"/>
      <c r="E277" s="254"/>
      <c r="F277" s="254"/>
      <c r="G277" s="32"/>
      <c r="H277" s="32"/>
      <c r="J277" s="6"/>
      <c r="K277" s="6"/>
      <c r="L277" s="6"/>
      <c r="M277" s="6"/>
      <c r="N277" s="6"/>
    </row>
    <row r="278" spans="1:14" s="8" customFormat="1" x14ac:dyDescent="0.2">
      <c r="A278" s="6"/>
      <c r="B278" s="6"/>
      <c r="C278" s="6"/>
      <c r="D278" s="6"/>
      <c r="E278" s="254"/>
      <c r="F278" s="254"/>
      <c r="G278" s="32"/>
      <c r="H278" s="32"/>
      <c r="J278" s="6"/>
      <c r="K278" s="6"/>
      <c r="L278" s="6"/>
      <c r="M278" s="6"/>
      <c r="N278" s="6"/>
    </row>
    <row r="279" spans="1:14" s="8" customFormat="1" x14ac:dyDescent="0.2">
      <c r="A279" s="6"/>
      <c r="B279" s="6"/>
      <c r="C279" s="6"/>
      <c r="D279" s="6"/>
      <c r="E279" s="254"/>
      <c r="F279" s="254"/>
      <c r="G279" s="32"/>
      <c r="H279" s="32"/>
      <c r="J279" s="6"/>
      <c r="K279" s="6"/>
      <c r="L279" s="6"/>
      <c r="M279" s="6"/>
      <c r="N279" s="6"/>
    </row>
    <row r="280" spans="1:14" s="8" customFormat="1" x14ac:dyDescent="0.2">
      <c r="A280" s="6"/>
      <c r="B280" s="6"/>
      <c r="C280" s="6"/>
      <c r="D280" s="6"/>
      <c r="E280" s="254"/>
      <c r="F280" s="254"/>
      <c r="G280" s="32"/>
      <c r="H280" s="32"/>
      <c r="J280" s="6"/>
      <c r="K280" s="6"/>
      <c r="L280" s="6"/>
      <c r="M280" s="6"/>
      <c r="N280" s="6"/>
    </row>
    <row r="281" spans="1:14" s="8" customFormat="1" x14ac:dyDescent="0.2">
      <c r="A281" s="6"/>
      <c r="B281" s="6"/>
      <c r="C281" s="6"/>
      <c r="D281" s="6"/>
      <c r="E281" s="254"/>
      <c r="F281" s="254"/>
      <c r="G281" s="32"/>
      <c r="H281" s="32"/>
      <c r="J281" s="6"/>
      <c r="K281" s="6"/>
      <c r="L281" s="6"/>
      <c r="M281" s="6"/>
      <c r="N281" s="6"/>
    </row>
    <row r="282" spans="1:14" s="8" customFormat="1" x14ac:dyDescent="0.2">
      <c r="A282" s="6"/>
      <c r="B282" s="6"/>
      <c r="C282" s="6"/>
      <c r="D282" s="6"/>
      <c r="E282" s="254"/>
      <c r="F282" s="254"/>
      <c r="G282" s="32"/>
      <c r="H282" s="32"/>
      <c r="J282" s="6"/>
      <c r="K282" s="6"/>
      <c r="L282" s="6"/>
      <c r="M282" s="6"/>
      <c r="N282" s="6"/>
    </row>
    <row r="283" spans="1:14" s="8" customFormat="1" x14ac:dyDescent="0.2">
      <c r="A283" s="6"/>
      <c r="B283" s="6"/>
      <c r="C283" s="6"/>
      <c r="D283" s="6"/>
      <c r="E283" s="254"/>
      <c r="F283" s="254"/>
      <c r="G283" s="32"/>
      <c r="H283" s="32"/>
      <c r="J283" s="6"/>
      <c r="K283" s="6"/>
      <c r="L283" s="6"/>
      <c r="M283" s="6"/>
      <c r="N283" s="6"/>
    </row>
    <row r="284" spans="1:14" s="8" customFormat="1" x14ac:dyDescent="0.2">
      <c r="A284" s="6"/>
      <c r="B284" s="6"/>
      <c r="C284" s="6"/>
      <c r="D284" s="6"/>
      <c r="E284" s="254"/>
      <c r="F284" s="254"/>
      <c r="G284" s="32"/>
      <c r="H284" s="32"/>
      <c r="J284" s="6"/>
      <c r="K284" s="6"/>
      <c r="L284" s="6"/>
      <c r="M284" s="6"/>
      <c r="N284" s="6"/>
    </row>
    <row r="285" spans="1:14" s="8" customFormat="1" x14ac:dyDescent="0.2">
      <c r="A285" s="6"/>
      <c r="B285" s="6"/>
      <c r="C285" s="6"/>
      <c r="D285" s="6"/>
      <c r="E285" s="254"/>
      <c r="F285" s="254"/>
      <c r="G285" s="32"/>
      <c r="H285" s="32"/>
      <c r="J285" s="6"/>
      <c r="K285" s="6"/>
      <c r="L285" s="6"/>
      <c r="M285" s="6"/>
      <c r="N285" s="6"/>
    </row>
    <row r="286" spans="1:14" s="8" customFormat="1" x14ac:dyDescent="0.2">
      <c r="A286" s="6"/>
      <c r="B286" s="6"/>
      <c r="C286" s="6"/>
      <c r="D286" s="6"/>
      <c r="E286" s="254"/>
      <c r="F286" s="254"/>
      <c r="G286" s="32"/>
      <c r="H286" s="32"/>
      <c r="J286" s="6"/>
      <c r="K286" s="6"/>
      <c r="L286" s="6"/>
      <c r="M286" s="6"/>
      <c r="N286" s="6"/>
    </row>
    <row r="287" spans="1:14" s="8" customFormat="1" x14ac:dyDescent="0.2">
      <c r="A287" s="6"/>
      <c r="B287" s="6"/>
      <c r="C287" s="6"/>
      <c r="D287" s="6"/>
      <c r="E287" s="254"/>
      <c r="F287" s="254"/>
      <c r="G287" s="32"/>
      <c r="H287" s="32"/>
      <c r="J287" s="6"/>
      <c r="K287" s="6"/>
      <c r="L287" s="6"/>
      <c r="M287" s="6"/>
      <c r="N287" s="6"/>
    </row>
    <row r="288" spans="1:14" s="8" customFormat="1" x14ac:dyDescent="0.2">
      <c r="A288" s="6"/>
      <c r="B288" s="6"/>
      <c r="C288" s="6"/>
      <c r="D288" s="6"/>
      <c r="E288" s="254"/>
      <c r="F288" s="254"/>
      <c r="G288" s="32"/>
      <c r="H288" s="32"/>
      <c r="J288" s="6"/>
      <c r="K288" s="6"/>
      <c r="L288" s="6"/>
      <c r="M288" s="6"/>
      <c r="N288" s="6"/>
    </row>
    <row r="289" spans="1:14" s="8" customFormat="1" x14ac:dyDescent="0.2">
      <c r="A289" s="6"/>
      <c r="B289" s="6"/>
      <c r="C289" s="6"/>
      <c r="D289" s="6"/>
      <c r="E289" s="254"/>
      <c r="F289" s="254"/>
      <c r="G289" s="32"/>
      <c r="H289" s="32"/>
      <c r="J289" s="6"/>
      <c r="K289" s="6"/>
      <c r="L289" s="6"/>
      <c r="M289" s="6"/>
      <c r="N289" s="6"/>
    </row>
    <row r="290" spans="1:14" s="8" customFormat="1" x14ac:dyDescent="0.2">
      <c r="A290" s="6"/>
      <c r="B290" s="6"/>
      <c r="C290" s="6"/>
      <c r="D290" s="6"/>
      <c r="E290" s="254"/>
      <c r="F290" s="254"/>
      <c r="G290" s="32"/>
      <c r="H290" s="32"/>
      <c r="J290" s="6"/>
      <c r="K290" s="6"/>
      <c r="L290" s="6"/>
      <c r="M290" s="6"/>
      <c r="N290" s="6"/>
    </row>
    <row r="291" spans="1:14" s="8" customFormat="1" x14ac:dyDescent="0.2">
      <c r="A291" s="6"/>
      <c r="B291" s="6"/>
      <c r="C291" s="6"/>
      <c r="D291" s="6"/>
      <c r="E291" s="254"/>
      <c r="F291" s="254"/>
      <c r="G291" s="32"/>
      <c r="H291" s="32"/>
      <c r="J291" s="6"/>
      <c r="K291" s="6"/>
      <c r="L291" s="6"/>
      <c r="M291" s="6"/>
      <c r="N291" s="6"/>
    </row>
    <row r="292" spans="1:14" s="8" customFormat="1" x14ac:dyDescent="0.2">
      <c r="A292" s="6"/>
      <c r="B292" s="6"/>
      <c r="C292" s="6"/>
      <c r="D292" s="6"/>
      <c r="E292" s="254"/>
      <c r="F292" s="254"/>
      <c r="G292" s="32"/>
      <c r="H292" s="32"/>
      <c r="J292" s="6"/>
      <c r="K292" s="6"/>
      <c r="L292" s="6"/>
      <c r="M292" s="6"/>
      <c r="N292" s="6"/>
    </row>
    <row r="293" spans="1:14" s="8" customFormat="1" x14ac:dyDescent="0.2">
      <c r="A293" s="6"/>
      <c r="B293" s="6"/>
      <c r="C293" s="6"/>
      <c r="D293" s="6"/>
      <c r="E293" s="254"/>
      <c r="F293" s="254"/>
      <c r="G293" s="32"/>
      <c r="H293" s="32"/>
      <c r="J293" s="6"/>
      <c r="K293" s="6"/>
      <c r="L293" s="6"/>
      <c r="M293" s="6"/>
      <c r="N293" s="6"/>
    </row>
    <row r="294" spans="1:14" s="8" customFormat="1" x14ac:dyDescent="0.2">
      <c r="A294" s="6"/>
      <c r="B294" s="6"/>
      <c r="C294" s="6"/>
      <c r="D294" s="6"/>
      <c r="E294" s="254"/>
      <c r="F294" s="254"/>
      <c r="G294" s="32"/>
      <c r="H294" s="32"/>
      <c r="J294" s="6"/>
      <c r="K294" s="6"/>
      <c r="L294" s="6"/>
      <c r="M294" s="6"/>
      <c r="N294" s="6"/>
    </row>
    <row r="295" spans="1:14" s="8" customFormat="1" x14ac:dyDescent="0.2">
      <c r="A295" s="6"/>
      <c r="B295" s="6"/>
      <c r="C295" s="6"/>
      <c r="D295" s="6"/>
      <c r="E295" s="254"/>
      <c r="F295" s="254"/>
      <c r="G295" s="32"/>
      <c r="H295" s="32"/>
      <c r="J295" s="6"/>
      <c r="K295" s="6"/>
      <c r="L295" s="6"/>
      <c r="M295" s="6"/>
      <c r="N295" s="6"/>
    </row>
    <row r="296" spans="1:14" s="8" customFormat="1" x14ac:dyDescent="0.2">
      <c r="A296" s="6"/>
      <c r="B296" s="6"/>
      <c r="C296" s="6"/>
      <c r="D296" s="6"/>
      <c r="E296" s="254"/>
      <c r="F296" s="254"/>
      <c r="G296" s="32"/>
      <c r="H296" s="32"/>
      <c r="J296" s="6"/>
      <c r="K296" s="6"/>
      <c r="L296" s="6"/>
      <c r="M296" s="6"/>
      <c r="N296" s="6"/>
    </row>
    <row r="297" spans="1:14" s="8" customFormat="1" x14ac:dyDescent="0.2">
      <c r="A297" s="6"/>
      <c r="B297" s="6"/>
      <c r="C297" s="6"/>
      <c r="D297" s="6"/>
      <c r="E297" s="254"/>
      <c r="F297" s="254"/>
      <c r="G297" s="32"/>
      <c r="H297" s="32"/>
      <c r="J297" s="6"/>
      <c r="K297" s="6"/>
      <c r="L297" s="6"/>
      <c r="M297" s="6"/>
      <c r="N297" s="6"/>
    </row>
    <row r="298" spans="1:14" s="8" customFormat="1" x14ac:dyDescent="0.2">
      <c r="A298" s="6"/>
      <c r="B298" s="6"/>
      <c r="C298" s="6"/>
      <c r="D298" s="6"/>
      <c r="E298" s="254"/>
      <c r="F298" s="254"/>
      <c r="G298" s="32"/>
      <c r="H298" s="32"/>
      <c r="J298" s="6"/>
      <c r="K298" s="6"/>
      <c r="L298" s="6"/>
      <c r="M298" s="6"/>
      <c r="N298" s="6"/>
    </row>
    <row r="299" spans="1:14" s="8" customFormat="1" x14ac:dyDescent="0.2">
      <c r="A299" s="6"/>
      <c r="B299" s="6"/>
      <c r="C299" s="6"/>
      <c r="D299" s="6"/>
      <c r="E299" s="254"/>
      <c r="F299" s="254"/>
      <c r="G299" s="32"/>
      <c r="H299" s="32"/>
      <c r="J299" s="6"/>
      <c r="K299" s="6"/>
      <c r="L299" s="6"/>
      <c r="M299" s="6"/>
      <c r="N299" s="6"/>
    </row>
    <row r="300" spans="1:14" s="8" customFormat="1" x14ac:dyDescent="0.2">
      <c r="A300" s="6"/>
      <c r="B300" s="6"/>
      <c r="C300" s="6"/>
      <c r="D300" s="6"/>
      <c r="E300" s="254"/>
      <c r="F300" s="254"/>
      <c r="G300" s="32"/>
      <c r="H300" s="32"/>
      <c r="J300" s="6"/>
      <c r="K300" s="6"/>
      <c r="L300" s="6"/>
      <c r="M300" s="6"/>
      <c r="N300" s="6"/>
    </row>
    <row r="301" spans="1:14" s="8" customFormat="1" x14ac:dyDescent="0.2">
      <c r="A301" s="6"/>
      <c r="B301" s="6"/>
      <c r="C301" s="6"/>
      <c r="D301" s="6"/>
      <c r="E301" s="254"/>
      <c r="F301" s="254"/>
      <c r="G301" s="32"/>
      <c r="H301" s="32"/>
      <c r="J301" s="6"/>
      <c r="K301" s="6"/>
      <c r="L301" s="6"/>
      <c r="M301" s="6"/>
      <c r="N301" s="6"/>
    </row>
    <row r="302" spans="1:14" s="8" customFormat="1" x14ac:dyDescent="0.2">
      <c r="A302" s="6"/>
      <c r="B302" s="6"/>
      <c r="C302" s="6"/>
      <c r="D302" s="6"/>
      <c r="E302" s="254"/>
      <c r="F302" s="254"/>
      <c r="G302" s="32"/>
      <c r="H302" s="32"/>
      <c r="J302" s="6"/>
      <c r="K302" s="6"/>
      <c r="L302" s="6"/>
      <c r="M302" s="6"/>
      <c r="N302" s="6"/>
    </row>
    <row r="303" spans="1:14" s="8" customFormat="1" x14ac:dyDescent="0.2">
      <c r="A303" s="6"/>
      <c r="B303" s="6"/>
      <c r="C303" s="6"/>
      <c r="D303" s="6"/>
      <c r="E303" s="254"/>
      <c r="F303" s="254"/>
      <c r="G303" s="32"/>
      <c r="H303" s="32"/>
      <c r="J303" s="6"/>
      <c r="K303" s="6"/>
      <c r="L303" s="6"/>
      <c r="M303" s="6"/>
      <c r="N303" s="6"/>
    </row>
    <row r="304" spans="1:14" s="8" customFormat="1" x14ac:dyDescent="0.2">
      <c r="A304" s="6"/>
      <c r="B304" s="6"/>
      <c r="C304" s="6"/>
      <c r="D304" s="6"/>
      <c r="E304" s="254"/>
      <c r="F304" s="254"/>
      <c r="G304" s="32"/>
      <c r="H304" s="32"/>
      <c r="J304" s="6"/>
      <c r="K304" s="6"/>
      <c r="L304" s="6"/>
      <c r="M304" s="6"/>
      <c r="N304" s="6"/>
    </row>
    <row r="305" spans="1:14" s="8" customFormat="1" x14ac:dyDescent="0.2">
      <c r="A305" s="6"/>
      <c r="B305" s="6"/>
      <c r="C305" s="6"/>
      <c r="D305" s="6"/>
      <c r="E305" s="254"/>
      <c r="F305" s="254"/>
      <c r="G305" s="32"/>
      <c r="H305" s="32"/>
      <c r="J305" s="6"/>
      <c r="K305" s="6"/>
      <c r="L305" s="6"/>
      <c r="M305" s="6"/>
      <c r="N305" s="6"/>
    </row>
    <row r="306" spans="1:14" s="8" customFormat="1" x14ac:dyDescent="0.2">
      <c r="A306" s="6"/>
      <c r="B306" s="6"/>
      <c r="C306" s="6"/>
      <c r="D306" s="6"/>
      <c r="E306" s="254"/>
      <c r="F306" s="254"/>
      <c r="G306" s="32"/>
      <c r="H306" s="32"/>
      <c r="J306" s="6"/>
      <c r="K306" s="6"/>
      <c r="L306" s="6"/>
      <c r="M306" s="6"/>
      <c r="N306" s="6"/>
    </row>
    <row r="307" spans="1:14" s="8" customFormat="1" x14ac:dyDescent="0.2">
      <c r="A307" s="6"/>
      <c r="B307" s="6"/>
      <c r="C307" s="6"/>
      <c r="D307" s="6"/>
      <c r="E307" s="254"/>
      <c r="F307" s="254"/>
      <c r="G307" s="32"/>
      <c r="H307" s="32"/>
      <c r="J307" s="6"/>
      <c r="K307" s="6"/>
      <c r="L307" s="6"/>
      <c r="M307" s="6"/>
      <c r="N307" s="6"/>
    </row>
    <row r="308" spans="1:14" s="8" customFormat="1" x14ac:dyDescent="0.2">
      <c r="A308" s="6"/>
      <c r="B308" s="6"/>
      <c r="C308" s="6"/>
      <c r="D308" s="6"/>
      <c r="E308" s="254"/>
      <c r="F308" s="254"/>
      <c r="G308" s="32"/>
      <c r="H308" s="32"/>
      <c r="J308" s="6"/>
      <c r="K308" s="6"/>
      <c r="L308" s="6"/>
      <c r="M308" s="6"/>
      <c r="N308" s="6"/>
    </row>
    <row r="309" spans="1:14" s="8" customFormat="1" x14ac:dyDescent="0.2">
      <c r="A309" s="6"/>
      <c r="B309" s="6"/>
      <c r="C309" s="6"/>
      <c r="D309" s="6"/>
      <c r="E309" s="254"/>
      <c r="F309" s="254"/>
      <c r="G309" s="32"/>
      <c r="H309" s="32"/>
      <c r="J309" s="6"/>
      <c r="K309" s="6"/>
      <c r="L309" s="6"/>
      <c r="M309" s="6"/>
      <c r="N309" s="6"/>
    </row>
    <row r="310" spans="1:14" s="8" customFormat="1" x14ac:dyDescent="0.2">
      <c r="A310" s="6"/>
      <c r="B310" s="6"/>
      <c r="C310" s="6"/>
      <c r="D310" s="6"/>
      <c r="E310" s="254"/>
      <c r="F310" s="254"/>
      <c r="G310" s="32"/>
      <c r="H310" s="32"/>
      <c r="J310" s="6"/>
      <c r="K310" s="6"/>
      <c r="L310" s="6"/>
      <c r="M310" s="6"/>
      <c r="N310" s="6"/>
    </row>
    <row r="311" spans="1:14" s="8" customFormat="1" x14ac:dyDescent="0.2">
      <c r="A311" s="6"/>
      <c r="B311" s="6"/>
      <c r="C311" s="6"/>
      <c r="D311" s="6"/>
      <c r="E311" s="254"/>
      <c r="F311" s="254"/>
      <c r="G311" s="32"/>
      <c r="H311" s="32"/>
      <c r="J311" s="6"/>
      <c r="K311" s="6"/>
      <c r="L311" s="6"/>
      <c r="M311" s="6"/>
      <c r="N311" s="6"/>
    </row>
    <row r="312" spans="1:14" s="8" customFormat="1" x14ac:dyDescent="0.2">
      <c r="A312" s="6"/>
      <c r="B312" s="6"/>
      <c r="C312" s="6"/>
      <c r="D312" s="6"/>
      <c r="E312" s="254"/>
      <c r="F312" s="254"/>
      <c r="G312" s="32"/>
      <c r="H312" s="32"/>
      <c r="J312" s="6"/>
      <c r="K312" s="6"/>
      <c r="L312" s="6"/>
      <c r="M312" s="6"/>
      <c r="N312" s="6"/>
    </row>
    <row r="313" spans="1:14" s="8" customFormat="1" x14ac:dyDescent="0.2">
      <c r="A313" s="6"/>
      <c r="B313" s="6"/>
      <c r="C313" s="6"/>
      <c r="D313" s="6"/>
      <c r="E313" s="254"/>
      <c r="F313" s="254"/>
      <c r="G313" s="32"/>
      <c r="H313" s="32"/>
      <c r="J313" s="6"/>
      <c r="K313" s="6"/>
      <c r="L313" s="6"/>
      <c r="M313" s="6"/>
      <c r="N313" s="6"/>
    </row>
    <row r="314" spans="1:14" s="8" customFormat="1" x14ac:dyDescent="0.2">
      <c r="A314" s="6"/>
      <c r="B314" s="6"/>
      <c r="C314" s="6"/>
      <c r="D314" s="6"/>
      <c r="E314" s="254"/>
      <c r="F314" s="254"/>
      <c r="G314" s="32"/>
      <c r="H314" s="32"/>
      <c r="J314" s="6"/>
      <c r="K314" s="6"/>
      <c r="L314" s="6"/>
      <c r="M314" s="6"/>
      <c r="N314" s="6"/>
    </row>
    <row r="315" spans="1:14" s="8" customFormat="1" x14ac:dyDescent="0.2">
      <c r="A315" s="6"/>
      <c r="B315" s="6"/>
      <c r="C315" s="6"/>
      <c r="D315" s="6"/>
      <c r="E315" s="254"/>
      <c r="F315" s="254"/>
      <c r="G315" s="32"/>
      <c r="H315" s="32"/>
      <c r="J315" s="6"/>
      <c r="K315" s="6"/>
      <c r="L315" s="6"/>
      <c r="M315" s="6"/>
      <c r="N315" s="6"/>
    </row>
    <row r="316" spans="1:14" s="8" customFormat="1" x14ac:dyDescent="0.2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</row>
    <row r="317" spans="1:14" s="8" customFormat="1" x14ac:dyDescent="0.2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</row>
    <row r="318" spans="1:14" s="8" customFormat="1" x14ac:dyDescent="0.2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</row>
    <row r="319" spans="1:14" s="8" customFormat="1" x14ac:dyDescent="0.2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</row>
    <row r="320" spans="1:14" s="8" customFormat="1" x14ac:dyDescent="0.2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</row>
    <row r="321" spans="1:14" s="8" customFormat="1" x14ac:dyDescent="0.2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</row>
    <row r="322" spans="1:14" s="8" customFormat="1" x14ac:dyDescent="0.2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</row>
    <row r="323" spans="1:14" s="8" customFormat="1" x14ac:dyDescent="0.2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</row>
    <row r="324" spans="1:14" s="8" customFormat="1" x14ac:dyDescent="0.2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</row>
    <row r="325" spans="1:14" s="8" customFormat="1" x14ac:dyDescent="0.2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</row>
    <row r="326" spans="1:14" s="8" customFormat="1" x14ac:dyDescent="0.2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</row>
    <row r="327" spans="1:14" s="8" customFormat="1" x14ac:dyDescent="0.2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</row>
    <row r="328" spans="1:14" s="8" customFormat="1" x14ac:dyDescent="0.2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</row>
    <row r="329" spans="1:14" s="8" customFormat="1" x14ac:dyDescent="0.2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</row>
    <row r="330" spans="1:14" s="8" customFormat="1" x14ac:dyDescent="0.2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</row>
    <row r="331" spans="1:14" s="8" customFormat="1" x14ac:dyDescent="0.2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</row>
    <row r="332" spans="1:14" s="8" customFormat="1" x14ac:dyDescent="0.2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</row>
    <row r="333" spans="1:14" s="8" customFormat="1" x14ac:dyDescent="0.2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</row>
    <row r="334" spans="1:14" s="8" customFormat="1" x14ac:dyDescent="0.2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</row>
    <row r="335" spans="1:14" s="8" customFormat="1" x14ac:dyDescent="0.2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</row>
    <row r="336" spans="1:14" s="8" customFormat="1" x14ac:dyDescent="0.2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</row>
    <row r="337" spans="1:14" s="8" customFormat="1" x14ac:dyDescent="0.2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</row>
    <row r="338" spans="1:14" s="8" customFormat="1" x14ac:dyDescent="0.2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</row>
    <row r="339" spans="1:14" s="8" customFormat="1" x14ac:dyDescent="0.2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</row>
    <row r="340" spans="1:14" s="8" customFormat="1" x14ac:dyDescent="0.2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</row>
    <row r="341" spans="1:14" s="8" customFormat="1" x14ac:dyDescent="0.2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</row>
    <row r="342" spans="1:14" s="8" customFormat="1" x14ac:dyDescent="0.2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</row>
    <row r="343" spans="1:14" s="8" customFormat="1" x14ac:dyDescent="0.2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</row>
    <row r="344" spans="1:14" s="8" customFormat="1" x14ac:dyDescent="0.2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</row>
    <row r="345" spans="1:14" s="8" customFormat="1" x14ac:dyDescent="0.2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</row>
    <row r="346" spans="1:14" s="8" customFormat="1" x14ac:dyDescent="0.2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</row>
    <row r="347" spans="1:14" s="8" customFormat="1" x14ac:dyDescent="0.2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</row>
    <row r="348" spans="1:14" s="8" customFormat="1" x14ac:dyDescent="0.2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</row>
    <row r="349" spans="1:14" s="8" customFormat="1" x14ac:dyDescent="0.2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</row>
    <row r="350" spans="1:14" s="8" customFormat="1" x14ac:dyDescent="0.2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</row>
    <row r="351" spans="1:14" s="8" customFormat="1" x14ac:dyDescent="0.2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</row>
    <row r="352" spans="1:14" s="8" customFormat="1" x14ac:dyDescent="0.2">
      <c r="A352" s="6"/>
      <c r="B352" s="6"/>
      <c r="C352" s="6"/>
      <c r="D352" s="6"/>
      <c r="E352" s="6"/>
      <c r="F352" s="6"/>
      <c r="G352" s="32"/>
      <c r="H352" s="32"/>
      <c r="J352" s="6"/>
      <c r="K352" s="6"/>
      <c r="L352" s="6"/>
      <c r="M352" s="6"/>
      <c r="N352" s="6"/>
    </row>
    <row r="353" spans="1:14" s="8" customFormat="1" x14ac:dyDescent="0.2">
      <c r="A353" s="6"/>
      <c r="B353" s="6"/>
      <c r="C353" s="6"/>
      <c r="D353" s="6"/>
      <c r="E353" s="6"/>
      <c r="F353" s="6"/>
      <c r="G353" s="32"/>
      <c r="H353" s="32"/>
      <c r="J353" s="6"/>
      <c r="K353" s="6"/>
      <c r="L353" s="6"/>
      <c r="M353" s="6"/>
      <c r="N353" s="6"/>
    </row>
    <row r="354" spans="1:14" s="8" customFormat="1" x14ac:dyDescent="0.2">
      <c r="A354" s="6"/>
      <c r="B354" s="6"/>
      <c r="C354" s="6"/>
      <c r="D354" s="6"/>
      <c r="E354" s="6"/>
      <c r="F354" s="6"/>
      <c r="G354" s="32"/>
      <c r="H354" s="32"/>
      <c r="J354" s="6"/>
      <c r="K354" s="6"/>
      <c r="L354" s="6"/>
      <c r="M354" s="6"/>
      <c r="N354" s="6"/>
    </row>
    <row r="355" spans="1:14" s="8" customFormat="1" x14ac:dyDescent="0.2">
      <c r="A355" s="6"/>
      <c r="B355" s="6"/>
      <c r="C355" s="6"/>
      <c r="D355" s="6"/>
      <c r="E355" s="6"/>
      <c r="F355" s="6"/>
      <c r="G355" s="32"/>
      <c r="H355" s="32"/>
      <c r="J355" s="6"/>
      <c r="K355" s="6"/>
      <c r="L355" s="6"/>
      <c r="M355" s="6"/>
      <c r="N355" s="6"/>
    </row>
    <row r="356" spans="1:14" s="8" customFormat="1" x14ac:dyDescent="0.2">
      <c r="A356" s="6"/>
      <c r="B356" s="6"/>
      <c r="C356" s="6"/>
      <c r="D356" s="6"/>
      <c r="E356" s="6"/>
      <c r="F356" s="6"/>
      <c r="G356" s="32"/>
      <c r="H356" s="32"/>
      <c r="J356" s="6"/>
      <c r="K356" s="6"/>
      <c r="L356" s="6"/>
      <c r="M356" s="6"/>
      <c r="N356" s="6"/>
    </row>
    <row r="357" spans="1:14" s="8" customFormat="1" x14ac:dyDescent="0.2">
      <c r="A357" s="6"/>
      <c r="B357" s="6"/>
      <c r="C357" s="6"/>
      <c r="D357" s="6"/>
      <c r="E357" s="6"/>
      <c r="F357" s="6"/>
      <c r="G357" s="32"/>
      <c r="H357" s="32"/>
      <c r="J357" s="6"/>
      <c r="K357" s="6"/>
      <c r="L357" s="6"/>
      <c r="M357" s="6"/>
      <c r="N357" s="6"/>
    </row>
    <row r="358" spans="1:14" s="8" customFormat="1" x14ac:dyDescent="0.2">
      <c r="A358" s="6"/>
      <c r="B358" s="6"/>
      <c r="C358" s="6"/>
      <c r="D358" s="6"/>
      <c r="E358" s="6"/>
      <c r="F358" s="6"/>
      <c r="G358" s="32"/>
      <c r="H358" s="32"/>
      <c r="J358" s="6"/>
      <c r="K358" s="6"/>
      <c r="L358" s="6"/>
      <c r="M358" s="6"/>
      <c r="N358" s="6"/>
    </row>
    <row r="359" spans="1:14" s="8" customFormat="1" x14ac:dyDescent="0.2">
      <c r="A359" s="6"/>
      <c r="B359" s="6"/>
      <c r="C359" s="6"/>
      <c r="D359" s="6"/>
      <c r="E359" s="6"/>
      <c r="F359" s="6"/>
      <c r="G359" s="32"/>
      <c r="H359" s="32"/>
      <c r="J359" s="6"/>
      <c r="K359" s="6"/>
      <c r="L359" s="6"/>
      <c r="M359" s="6"/>
      <c r="N359" s="6"/>
    </row>
    <row r="360" spans="1:14" s="8" customFormat="1" x14ac:dyDescent="0.2">
      <c r="A360" s="6"/>
      <c r="B360" s="6"/>
      <c r="C360" s="6"/>
      <c r="D360" s="6"/>
      <c r="E360" s="6"/>
      <c r="F360" s="6"/>
      <c r="G360" s="32"/>
      <c r="H360" s="32"/>
      <c r="J360" s="6"/>
      <c r="K360" s="6"/>
      <c r="L360" s="6"/>
      <c r="M360" s="6"/>
      <c r="N360" s="6"/>
    </row>
    <row r="361" spans="1:14" s="8" customFormat="1" x14ac:dyDescent="0.2">
      <c r="A361" s="6"/>
      <c r="B361" s="6"/>
      <c r="C361" s="6"/>
      <c r="D361" s="6"/>
      <c r="E361" s="6"/>
      <c r="F361" s="6"/>
      <c r="G361" s="32"/>
      <c r="H361" s="32"/>
      <c r="J361" s="6"/>
      <c r="K361" s="6"/>
      <c r="L361" s="6"/>
      <c r="M361" s="6"/>
      <c r="N361" s="6"/>
    </row>
    <row r="362" spans="1:14" s="8" customFormat="1" x14ac:dyDescent="0.2">
      <c r="A362" s="6"/>
      <c r="B362" s="6"/>
      <c r="C362" s="6"/>
      <c r="D362" s="6"/>
      <c r="E362" s="6"/>
      <c r="F362" s="6"/>
      <c r="G362" s="32"/>
      <c r="H362" s="32"/>
      <c r="J362" s="6"/>
      <c r="K362" s="6"/>
      <c r="L362" s="6"/>
      <c r="M362" s="6"/>
      <c r="N362" s="6"/>
    </row>
    <row r="363" spans="1:14" s="8" customFormat="1" x14ac:dyDescent="0.2">
      <c r="A363" s="6"/>
      <c r="B363" s="6"/>
      <c r="C363" s="6"/>
      <c r="D363" s="6"/>
      <c r="E363" s="6"/>
      <c r="F363" s="6"/>
      <c r="G363" s="32"/>
      <c r="H363" s="32"/>
      <c r="J363" s="6"/>
      <c r="K363" s="6"/>
      <c r="L363" s="6"/>
      <c r="M363" s="6"/>
      <c r="N363" s="6"/>
    </row>
    <row r="364" spans="1:14" s="8" customFormat="1" x14ac:dyDescent="0.2">
      <c r="A364" s="6"/>
      <c r="B364" s="6"/>
      <c r="C364" s="6"/>
      <c r="D364" s="6"/>
      <c r="E364" s="6"/>
      <c r="F364" s="6"/>
      <c r="G364" s="32"/>
      <c r="H364" s="32"/>
      <c r="J364" s="6"/>
      <c r="K364" s="6"/>
      <c r="L364" s="6"/>
      <c r="M364" s="6"/>
      <c r="N364" s="6"/>
    </row>
    <row r="365" spans="1:14" s="8" customFormat="1" x14ac:dyDescent="0.2">
      <c r="A365" s="6"/>
      <c r="B365" s="6"/>
      <c r="C365" s="6"/>
      <c r="D365" s="6"/>
      <c r="E365" s="6"/>
      <c r="F365" s="6"/>
      <c r="G365" s="32"/>
      <c r="H365" s="32"/>
      <c r="J365" s="6"/>
      <c r="K365" s="6"/>
      <c r="L365" s="6"/>
      <c r="M365" s="6"/>
      <c r="N365" s="6"/>
    </row>
    <row r="366" spans="1:14" s="8" customFormat="1" x14ac:dyDescent="0.2">
      <c r="A366" s="6"/>
      <c r="B366" s="6"/>
      <c r="C366" s="6"/>
      <c r="D366" s="6"/>
      <c r="E366" s="6"/>
      <c r="F366" s="6"/>
      <c r="G366" s="272"/>
      <c r="H366" s="272"/>
      <c r="J366" s="6"/>
      <c r="K366" s="6"/>
      <c r="L366" s="6"/>
      <c r="M366" s="6"/>
      <c r="N366" s="6"/>
    </row>
    <row r="367" spans="1:14" s="8" customFormat="1" x14ac:dyDescent="0.2">
      <c r="A367" s="6"/>
      <c r="B367" s="6"/>
      <c r="C367" s="6"/>
      <c r="D367" s="6"/>
      <c r="E367" s="6"/>
      <c r="F367" s="6"/>
      <c r="G367" s="272"/>
      <c r="H367" s="272"/>
      <c r="J367" s="6"/>
      <c r="K367" s="6"/>
      <c r="L367" s="6"/>
      <c r="M367" s="6"/>
      <c r="N367" s="6"/>
    </row>
    <row r="368" spans="1:14" s="8" customFormat="1" x14ac:dyDescent="0.2">
      <c r="A368" s="6"/>
      <c r="B368" s="6"/>
      <c r="C368" s="6"/>
      <c r="D368" s="6"/>
      <c r="E368" s="6"/>
      <c r="F368" s="6"/>
      <c r="G368" s="272"/>
      <c r="H368" s="272"/>
      <c r="J368" s="6"/>
      <c r="K368" s="6"/>
      <c r="L368" s="6"/>
      <c r="M368" s="6"/>
      <c r="N368" s="6"/>
    </row>
    <row r="369" spans="1:14" s="8" customFormat="1" x14ac:dyDescent="0.2">
      <c r="A369" s="6"/>
      <c r="B369" s="6"/>
      <c r="C369" s="6"/>
      <c r="D369" s="6"/>
      <c r="E369" s="6"/>
      <c r="F369" s="6"/>
      <c r="G369" s="272"/>
      <c r="H369" s="272"/>
      <c r="J369" s="6"/>
      <c r="K369" s="6"/>
      <c r="L369" s="6"/>
      <c r="M369" s="6"/>
      <c r="N369" s="6"/>
    </row>
    <row r="370" spans="1:14" s="8" customFormat="1" x14ac:dyDescent="0.2">
      <c r="A370" s="6"/>
      <c r="B370" s="6"/>
      <c r="C370" s="6"/>
      <c r="D370" s="6"/>
      <c r="E370" s="6"/>
      <c r="F370" s="6"/>
      <c r="G370" s="272"/>
      <c r="H370" s="272"/>
      <c r="J370" s="6"/>
      <c r="K370" s="6"/>
      <c r="L370" s="6"/>
      <c r="M370" s="6"/>
      <c r="N370" s="6"/>
    </row>
    <row r="371" spans="1:14" s="8" customFormat="1" x14ac:dyDescent="0.2">
      <c r="A371" s="6"/>
      <c r="B371" s="6"/>
      <c r="C371" s="6"/>
      <c r="D371" s="6"/>
      <c r="E371" s="6"/>
      <c r="F371" s="6"/>
      <c r="G371" s="272"/>
      <c r="H371" s="272"/>
      <c r="J371" s="6"/>
      <c r="K371" s="6"/>
      <c r="L371" s="6"/>
      <c r="M371" s="6"/>
      <c r="N371" s="6"/>
    </row>
    <row r="372" spans="1:14" s="8" customFormat="1" x14ac:dyDescent="0.2">
      <c r="A372" s="6"/>
      <c r="B372" s="6"/>
      <c r="C372" s="6"/>
      <c r="D372" s="6"/>
      <c r="E372" s="6"/>
      <c r="F372" s="6"/>
      <c r="G372" s="272"/>
      <c r="H372" s="272"/>
      <c r="J372" s="6"/>
      <c r="K372" s="6"/>
      <c r="L372" s="6"/>
      <c r="M372" s="6"/>
      <c r="N372" s="6"/>
    </row>
    <row r="373" spans="1:14" s="8" customFormat="1" x14ac:dyDescent="0.2">
      <c r="A373" s="6"/>
      <c r="B373" s="6"/>
      <c r="C373" s="6"/>
      <c r="D373" s="6"/>
      <c r="E373" s="6"/>
      <c r="F373" s="6"/>
      <c r="G373" s="272"/>
      <c r="H373" s="272"/>
      <c r="J373" s="6"/>
      <c r="K373" s="6"/>
      <c r="L373" s="6"/>
      <c r="M373" s="6"/>
      <c r="N373" s="6"/>
    </row>
    <row r="374" spans="1:14" s="8" customFormat="1" x14ac:dyDescent="0.2">
      <c r="A374" s="6"/>
      <c r="B374" s="6"/>
      <c r="C374" s="6"/>
      <c r="D374" s="6"/>
      <c r="E374" s="6"/>
      <c r="F374" s="6"/>
      <c r="G374" s="272"/>
      <c r="H374" s="272"/>
      <c r="J374" s="6"/>
      <c r="K374" s="6"/>
      <c r="L374" s="6"/>
      <c r="M374" s="6"/>
      <c r="N374" s="6"/>
    </row>
    <row r="375" spans="1:14" s="8" customFormat="1" x14ac:dyDescent="0.2">
      <c r="A375" s="6"/>
      <c r="B375" s="6"/>
      <c r="C375" s="6"/>
      <c r="D375" s="6"/>
      <c r="E375" s="6"/>
      <c r="F375" s="6"/>
      <c r="G375" s="272"/>
      <c r="H375" s="272"/>
      <c r="J375" s="6"/>
      <c r="K375" s="6"/>
      <c r="L375" s="6"/>
      <c r="M375" s="6"/>
      <c r="N375" s="6"/>
    </row>
    <row r="376" spans="1:14" s="8" customFormat="1" x14ac:dyDescent="0.2">
      <c r="A376" s="6"/>
      <c r="B376" s="6"/>
      <c r="C376" s="6"/>
      <c r="D376" s="6"/>
      <c r="E376" s="6"/>
      <c r="F376" s="6"/>
      <c r="G376" s="272"/>
      <c r="H376" s="272"/>
      <c r="J376" s="6"/>
      <c r="K376" s="6"/>
      <c r="L376" s="6"/>
      <c r="M376" s="6"/>
      <c r="N376" s="6"/>
    </row>
    <row r="377" spans="1:14" s="8" customFormat="1" x14ac:dyDescent="0.2">
      <c r="A377" s="6"/>
      <c r="B377" s="6"/>
      <c r="C377" s="6"/>
      <c r="D377" s="6"/>
      <c r="E377" s="6"/>
      <c r="F377" s="6"/>
      <c r="G377" s="272"/>
      <c r="H377" s="272"/>
      <c r="J377" s="6"/>
      <c r="K377" s="6"/>
      <c r="L377" s="6"/>
      <c r="M377" s="6"/>
      <c r="N377" s="6"/>
    </row>
    <row r="378" spans="1:14" s="8" customFormat="1" x14ac:dyDescent="0.2">
      <c r="A378" s="6"/>
      <c r="B378" s="6"/>
      <c r="C378" s="6"/>
      <c r="D378" s="6"/>
      <c r="E378" s="6"/>
      <c r="F378" s="6"/>
      <c r="G378" s="272"/>
      <c r="H378" s="272"/>
      <c r="J378" s="6"/>
      <c r="K378" s="6"/>
      <c r="L378" s="6"/>
      <c r="M378" s="6"/>
      <c r="N378" s="6"/>
    </row>
    <row r="379" spans="1:14" s="8" customFormat="1" x14ac:dyDescent="0.2">
      <c r="A379" s="6"/>
      <c r="B379" s="6"/>
      <c r="C379" s="6"/>
      <c r="D379" s="6"/>
      <c r="E379" s="6"/>
      <c r="F379" s="6"/>
      <c r="G379" s="272"/>
      <c r="H379" s="272"/>
      <c r="J379" s="6"/>
      <c r="K379" s="6"/>
      <c r="L379" s="6"/>
      <c r="M379" s="6"/>
      <c r="N379" s="6"/>
    </row>
    <row r="380" spans="1:14" s="8" customFormat="1" x14ac:dyDescent="0.2">
      <c r="A380" s="6"/>
      <c r="B380" s="6"/>
      <c r="C380" s="6"/>
      <c r="D380" s="6"/>
      <c r="E380" s="6"/>
      <c r="F380" s="6"/>
      <c r="G380" s="272"/>
      <c r="H380" s="272"/>
      <c r="J380" s="6"/>
      <c r="K380" s="6"/>
      <c r="L380" s="6"/>
      <c r="M380" s="6"/>
      <c r="N380" s="6"/>
    </row>
    <row r="381" spans="1:14" s="8" customFormat="1" x14ac:dyDescent="0.2">
      <c r="A381" s="6"/>
      <c r="B381" s="6"/>
      <c r="C381" s="6"/>
      <c r="D381" s="6"/>
      <c r="E381" s="6"/>
      <c r="F381" s="6"/>
      <c r="G381" s="272"/>
      <c r="H381" s="272"/>
      <c r="J381" s="6"/>
      <c r="K381" s="6"/>
      <c r="L381" s="6"/>
      <c r="M381" s="6"/>
      <c r="N381" s="6"/>
    </row>
    <row r="382" spans="1:14" s="8" customFormat="1" x14ac:dyDescent="0.2">
      <c r="A382" s="6"/>
      <c r="B382" s="6"/>
      <c r="C382" s="6"/>
      <c r="D382" s="6"/>
      <c r="E382" s="6"/>
      <c r="F382" s="6"/>
      <c r="G382" s="272"/>
      <c r="H382" s="272"/>
      <c r="J382" s="6"/>
      <c r="K382" s="6"/>
      <c r="L382" s="6"/>
      <c r="M382" s="6"/>
      <c r="N382" s="6"/>
    </row>
    <row r="383" spans="1:14" s="8" customFormat="1" x14ac:dyDescent="0.2">
      <c r="A383" s="6"/>
      <c r="B383" s="6"/>
      <c r="C383" s="6"/>
      <c r="D383" s="6"/>
      <c r="E383" s="6"/>
      <c r="F383" s="6"/>
      <c r="G383" s="272"/>
      <c r="H383" s="272"/>
      <c r="J383" s="6"/>
      <c r="K383" s="6"/>
      <c r="L383" s="6"/>
      <c r="M383" s="6"/>
      <c r="N383" s="6"/>
    </row>
    <row r="384" spans="1:14" s="8" customFormat="1" x14ac:dyDescent="0.2">
      <c r="A384" s="6"/>
      <c r="B384" s="6"/>
      <c r="C384" s="6"/>
      <c r="D384" s="6"/>
      <c r="E384" s="6"/>
      <c r="F384" s="6"/>
      <c r="G384" s="272"/>
      <c r="H384" s="272"/>
      <c r="J384" s="6"/>
      <c r="K384" s="6"/>
      <c r="L384" s="6"/>
      <c r="M384" s="6"/>
      <c r="N384" s="6"/>
    </row>
    <row r="385" spans="1:14" s="8" customFormat="1" x14ac:dyDescent="0.2">
      <c r="A385" s="6"/>
      <c r="B385" s="6"/>
      <c r="C385" s="6"/>
      <c r="D385" s="6"/>
      <c r="E385" s="6"/>
      <c r="F385" s="6"/>
      <c r="G385" s="272"/>
      <c r="H385" s="272"/>
      <c r="J385" s="6"/>
      <c r="K385" s="6"/>
      <c r="L385" s="6"/>
      <c r="M385" s="6"/>
      <c r="N385" s="6"/>
    </row>
    <row r="386" spans="1:14" s="8" customFormat="1" x14ac:dyDescent="0.2">
      <c r="A386" s="6"/>
      <c r="B386" s="6"/>
      <c r="C386" s="6"/>
      <c r="D386" s="6"/>
      <c r="E386" s="6"/>
      <c r="F386" s="6"/>
      <c r="G386" s="272"/>
      <c r="H386" s="272"/>
      <c r="J386" s="6"/>
      <c r="K386" s="6"/>
      <c r="L386" s="6"/>
      <c r="M386" s="6"/>
      <c r="N386" s="6"/>
    </row>
    <row r="387" spans="1:14" s="8" customFormat="1" x14ac:dyDescent="0.2">
      <c r="A387" s="6"/>
      <c r="B387" s="6"/>
      <c r="C387" s="6"/>
      <c r="D387" s="6"/>
      <c r="E387" s="6"/>
      <c r="F387" s="6"/>
      <c r="G387" s="272"/>
      <c r="H387" s="272"/>
      <c r="J387" s="6"/>
      <c r="K387" s="6"/>
      <c r="L387" s="6"/>
      <c r="M387" s="6"/>
      <c r="N387" s="6"/>
    </row>
    <row r="388" spans="1:14" s="8" customFormat="1" x14ac:dyDescent="0.2">
      <c r="A388" s="6"/>
      <c r="B388" s="6"/>
      <c r="C388" s="6"/>
      <c r="D388" s="6"/>
      <c r="E388" s="6"/>
      <c r="F388" s="6"/>
      <c r="G388" s="272"/>
      <c r="H388" s="272"/>
      <c r="J388" s="6"/>
      <c r="K388" s="6"/>
      <c r="L388" s="6"/>
      <c r="M388" s="6"/>
      <c r="N388" s="6"/>
    </row>
    <row r="389" spans="1:14" s="8" customFormat="1" x14ac:dyDescent="0.2">
      <c r="A389" s="6"/>
      <c r="B389" s="6"/>
      <c r="C389" s="6"/>
      <c r="D389" s="6"/>
      <c r="E389" s="6"/>
      <c r="F389" s="6"/>
      <c r="G389" s="272"/>
      <c r="H389" s="272"/>
      <c r="J389" s="6"/>
      <c r="K389" s="6"/>
      <c r="L389" s="6"/>
      <c r="M389" s="6"/>
      <c r="N389" s="6"/>
    </row>
    <row r="390" spans="1:14" s="8" customFormat="1" x14ac:dyDescent="0.2">
      <c r="A390" s="6"/>
      <c r="B390" s="6"/>
      <c r="C390" s="6"/>
      <c r="D390" s="6"/>
      <c r="E390" s="6"/>
      <c r="F390" s="6"/>
      <c r="G390" s="272"/>
      <c r="H390" s="272"/>
      <c r="J390" s="6"/>
      <c r="K390" s="6"/>
      <c r="L390" s="6"/>
      <c r="M390" s="6"/>
      <c r="N390" s="6"/>
    </row>
    <row r="391" spans="1:14" s="8" customFormat="1" x14ac:dyDescent="0.2">
      <c r="A391" s="6"/>
      <c r="B391" s="6"/>
      <c r="C391" s="6"/>
      <c r="D391" s="6"/>
      <c r="E391" s="6"/>
      <c r="F391" s="6"/>
      <c r="G391" s="272"/>
      <c r="H391" s="272"/>
      <c r="J391" s="6"/>
      <c r="K391" s="6"/>
      <c r="L391" s="6"/>
      <c r="M391" s="6"/>
      <c r="N391" s="6"/>
    </row>
    <row r="392" spans="1:14" s="8" customFormat="1" x14ac:dyDescent="0.2">
      <c r="A392" s="6"/>
      <c r="B392" s="6"/>
      <c r="C392" s="6"/>
      <c r="D392" s="6"/>
      <c r="E392" s="6"/>
      <c r="F392" s="6"/>
      <c r="G392" s="272"/>
      <c r="H392" s="272"/>
      <c r="J392" s="6"/>
      <c r="K392" s="6"/>
      <c r="L392" s="6"/>
      <c r="M392" s="6"/>
      <c r="N392" s="6"/>
    </row>
    <row r="393" spans="1:14" s="8" customFormat="1" x14ac:dyDescent="0.2">
      <c r="A393" s="6"/>
      <c r="B393" s="6"/>
      <c r="C393" s="6"/>
      <c r="D393" s="6"/>
      <c r="E393" s="6"/>
      <c r="F393" s="6"/>
      <c r="G393" s="272"/>
      <c r="H393" s="272"/>
      <c r="J393" s="6"/>
      <c r="K393" s="6"/>
      <c r="L393" s="6"/>
      <c r="M393" s="6"/>
      <c r="N393" s="6"/>
    </row>
    <row r="394" spans="1:14" s="8" customFormat="1" x14ac:dyDescent="0.2">
      <c r="A394" s="6"/>
      <c r="B394" s="6"/>
      <c r="C394" s="6"/>
      <c r="D394" s="6"/>
      <c r="E394" s="6"/>
      <c r="F394" s="6"/>
      <c r="G394" s="272"/>
      <c r="H394" s="272"/>
      <c r="J394" s="6"/>
      <c r="K394" s="6"/>
      <c r="L394" s="6"/>
      <c r="M394" s="6"/>
      <c r="N394" s="6"/>
    </row>
    <row r="395" spans="1:14" s="8" customFormat="1" x14ac:dyDescent="0.2">
      <c r="A395" s="6"/>
      <c r="B395" s="6"/>
      <c r="C395" s="6"/>
      <c r="D395" s="6"/>
      <c r="E395" s="6"/>
      <c r="F395" s="6"/>
      <c r="G395" s="272"/>
      <c r="H395" s="272"/>
      <c r="J395" s="6"/>
      <c r="K395" s="6"/>
      <c r="L395" s="6"/>
      <c r="M395" s="6"/>
      <c r="N395" s="6"/>
    </row>
    <row r="396" spans="1:14" s="8" customFormat="1" x14ac:dyDescent="0.2">
      <c r="A396" s="6"/>
      <c r="B396" s="6"/>
      <c r="C396" s="6"/>
      <c r="D396" s="6"/>
      <c r="E396" s="6"/>
      <c r="F396" s="6"/>
      <c r="G396" s="272"/>
      <c r="H396" s="272"/>
      <c r="J396" s="6"/>
      <c r="K396" s="6"/>
      <c r="L396" s="6"/>
      <c r="M396" s="6"/>
      <c r="N396" s="6"/>
    </row>
    <row r="397" spans="1:14" s="8" customFormat="1" x14ac:dyDescent="0.2">
      <c r="A397" s="6"/>
      <c r="B397" s="6"/>
      <c r="C397" s="6"/>
      <c r="D397" s="6"/>
      <c r="E397" s="6"/>
      <c r="F397" s="6"/>
      <c r="G397" s="272"/>
      <c r="H397" s="272"/>
      <c r="J397" s="6"/>
      <c r="K397" s="6"/>
      <c r="L397" s="6"/>
      <c r="M397" s="6"/>
      <c r="N397" s="6"/>
    </row>
    <row r="398" spans="1:14" s="8" customFormat="1" x14ac:dyDescent="0.2">
      <c r="A398" s="6"/>
      <c r="B398" s="6"/>
      <c r="C398" s="6"/>
      <c r="D398" s="6"/>
      <c r="E398" s="6"/>
      <c r="F398" s="6"/>
      <c r="G398" s="272"/>
      <c r="H398" s="272"/>
      <c r="J398" s="6"/>
      <c r="K398" s="6"/>
      <c r="L398" s="6"/>
      <c r="M398" s="6"/>
      <c r="N398" s="6"/>
    </row>
    <row r="399" spans="1:14" s="8" customFormat="1" x14ac:dyDescent="0.2">
      <c r="A399" s="6"/>
      <c r="B399" s="6"/>
      <c r="C399" s="6"/>
      <c r="D399" s="6"/>
      <c r="E399" s="6"/>
      <c r="F399" s="6"/>
      <c r="G399" s="272"/>
      <c r="H399" s="272"/>
      <c r="J399" s="6"/>
      <c r="K399" s="6"/>
      <c r="L399" s="6"/>
      <c r="M399" s="6"/>
      <c r="N399" s="6"/>
    </row>
    <row r="400" spans="1:14" s="8" customFormat="1" x14ac:dyDescent="0.2">
      <c r="A400" s="6"/>
      <c r="B400" s="6"/>
      <c r="C400" s="6"/>
      <c r="D400" s="6"/>
      <c r="E400" s="6"/>
      <c r="F400" s="6"/>
      <c r="G400" s="272"/>
      <c r="H400" s="272"/>
      <c r="J400" s="6"/>
      <c r="K400" s="6"/>
      <c r="L400" s="6"/>
      <c r="M400" s="6"/>
      <c r="N400" s="6"/>
    </row>
    <row r="401" spans="1:14" s="8" customFormat="1" x14ac:dyDescent="0.2">
      <c r="A401" s="6"/>
      <c r="B401" s="6"/>
      <c r="C401" s="6"/>
      <c r="D401" s="6"/>
      <c r="E401" s="6"/>
      <c r="F401" s="6"/>
      <c r="G401" s="272"/>
      <c r="H401" s="272"/>
      <c r="J401" s="6"/>
      <c r="K401" s="6"/>
      <c r="L401" s="6"/>
      <c r="M401" s="6"/>
      <c r="N401" s="6"/>
    </row>
    <row r="402" spans="1:14" s="8" customFormat="1" x14ac:dyDescent="0.2">
      <c r="A402" s="6"/>
      <c r="B402" s="6"/>
      <c r="C402" s="6"/>
      <c r="D402" s="6"/>
      <c r="E402" s="6"/>
      <c r="F402" s="6"/>
      <c r="G402" s="272"/>
      <c r="H402" s="272"/>
      <c r="J402" s="6"/>
      <c r="K402" s="6"/>
      <c r="L402" s="6"/>
      <c r="M402" s="6"/>
      <c r="N402" s="6"/>
    </row>
    <row r="403" spans="1:14" s="8" customFormat="1" x14ac:dyDescent="0.2">
      <c r="A403" s="6"/>
      <c r="B403" s="6"/>
      <c r="C403" s="6"/>
      <c r="D403" s="6"/>
      <c r="E403" s="6"/>
      <c r="F403" s="6"/>
      <c r="G403" s="272"/>
      <c r="H403" s="272"/>
      <c r="J403" s="6"/>
      <c r="K403" s="6"/>
      <c r="L403" s="6"/>
      <c r="M403" s="6"/>
      <c r="N403" s="6"/>
    </row>
    <row r="404" spans="1:14" s="8" customFormat="1" x14ac:dyDescent="0.2">
      <c r="A404" s="6"/>
      <c r="B404" s="6"/>
      <c r="C404" s="6"/>
      <c r="D404" s="6"/>
      <c r="E404" s="6"/>
      <c r="F404" s="6"/>
      <c r="G404" s="272"/>
      <c r="H404" s="272"/>
      <c r="J404" s="6"/>
      <c r="K404" s="6"/>
      <c r="L404" s="6"/>
      <c r="M404" s="6"/>
      <c r="N404" s="6"/>
    </row>
    <row r="405" spans="1:14" s="8" customFormat="1" x14ac:dyDescent="0.2">
      <c r="A405" s="6"/>
      <c r="B405" s="6"/>
      <c r="C405" s="6"/>
      <c r="D405" s="6"/>
      <c r="E405" s="6"/>
      <c r="F405" s="6"/>
      <c r="G405" s="272"/>
      <c r="H405" s="272"/>
      <c r="J405" s="6"/>
      <c r="K405" s="6"/>
      <c r="L405" s="6"/>
      <c r="M405" s="6"/>
      <c r="N405" s="6"/>
    </row>
    <row r="406" spans="1:14" s="8" customFormat="1" x14ac:dyDescent="0.2">
      <c r="A406" s="6"/>
      <c r="B406" s="6"/>
      <c r="C406" s="6"/>
      <c r="D406" s="6"/>
      <c r="E406" s="6"/>
      <c r="F406" s="6"/>
      <c r="G406" s="272"/>
      <c r="H406" s="272"/>
      <c r="J406" s="6"/>
      <c r="K406" s="6"/>
      <c r="L406" s="6"/>
      <c r="M406" s="6"/>
      <c r="N406" s="6"/>
    </row>
    <row r="407" spans="1:14" s="8" customFormat="1" x14ac:dyDescent="0.2">
      <c r="A407" s="6"/>
      <c r="B407" s="6"/>
      <c r="C407" s="6"/>
      <c r="D407" s="6"/>
      <c r="E407" s="6"/>
      <c r="F407" s="6"/>
      <c r="G407" s="272"/>
      <c r="H407" s="272"/>
      <c r="J407" s="6"/>
      <c r="K407" s="6"/>
      <c r="L407" s="6"/>
      <c r="M407" s="6"/>
      <c r="N407" s="6"/>
    </row>
    <row r="408" spans="1:14" s="8" customFormat="1" x14ac:dyDescent="0.2">
      <c r="A408" s="6"/>
      <c r="B408" s="6"/>
      <c r="C408" s="6"/>
      <c r="D408" s="6"/>
      <c r="E408" s="6"/>
      <c r="F408" s="6"/>
      <c r="G408" s="272"/>
      <c r="H408" s="272"/>
      <c r="J408" s="6"/>
      <c r="K408" s="6"/>
      <c r="L408" s="6"/>
      <c r="M408" s="6"/>
      <c r="N408" s="6"/>
    </row>
    <row r="409" spans="1:14" s="8" customFormat="1" x14ac:dyDescent="0.2">
      <c r="A409" s="6"/>
      <c r="B409" s="6"/>
      <c r="C409" s="6"/>
      <c r="D409" s="6"/>
      <c r="E409" s="6"/>
      <c r="F409" s="6"/>
      <c r="G409" s="272"/>
      <c r="H409" s="272"/>
      <c r="J409" s="6"/>
      <c r="K409" s="6"/>
      <c r="L409" s="6"/>
      <c r="M409" s="6"/>
      <c r="N409" s="6"/>
    </row>
    <row r="410" spans="1:14" s="8" customFormat="1" x14ac:dyDescent="0.2">
      <c r="A410" s="6"/>
      <c r="B410" s="6"/>
      <c r="C410" s="6"/>
      <c r="D410" s="6"/>
      <c r="E410" s="6"/>
      <c r="F410" s="6"/>
      <c r="G410" s="272"/>
      <c r="H410" s="272"/>
      <c r="J410" s="6"/>
      <c r="K410" s="6"/>
      <c r="L410" s="6"/>
      <c r="M410" s="6"/>
      <c r="N410" s="6"/>
    </row>
    <row r="411" spans="1:14" s="8" customFormat="1" x14ac:dyDescent="0.2">
      <c r="A411" s="6"/>
      <c r="B411" s="6"/>
      <c r="C411" s="6"/>
      <c r="D411" s="6"/>
      <c r="E411" s="6"/>
      <c r="F411" s="6"/>
      <c r="G411" s="272"/>
      <c r="H411" s="272"/>
      <c r="J411" s="6"/>
      <c r="K411" s="6"/>
      <c r="L411" s="6"/>
      <c r="M411" s="6"/>
      <c r="N411" s="6"/>
    </row>
    <row r="412" spans="1:14" s="8" customFormat="1" x14ac:dyDescent="0.2">
      <c r="A412" s="6"/>
      <c r="B412" s="6"/>
      <c r="C412" s="6"/>
      <c r="D412" s="6"/>
      <c r="E412" s="6"/>
      <c r="F412" s="6"/>
      <c r="G412" s="272"/>
      <c r="H412" s="272"/>
      <c r="J412" s="6"/>
      <c r="K412" s="6"/>
      <c r="L412" s="6"/>
      <c r="M412" s="6"/>
      <c r="N412" s="6"/>
    </row>
    <row r="413" spans="1:14" s="8" customFormat="1" x14ac:dyDescent="0.2">
      <c r="A413" s="6"/>
      <c r="B413" s="6"/>
      <c r="C413" s="6"/>
      <c r="D413" s="6"/>
      <c r="E413" s="6"/>
      <c r="F413" s="6"/>
      <c r="G413" s="272"/>
      <c r="H413" s="272"/>
      <c r="J413" s="6"/>
      <c r="K413" s="6"/>
      <c r="L413" s="6"/>
      <c r="M413" s="6"/>
      <c r="N413" s="6"/>
    </row>
    <row r="414" spans="1:14" s="8" customFormat="1" x14ac:dyDescent="0.2">
      <c r="A414" s="6"/>
      <c r="B414" s="6"/>
      <c r="C414" s="6"/>
      <c r="D414" s="6"/>
      <c r="E414" s="6"/>
      <c r="F414" s="6"/>
      <c r="G414" s="272"/>
      <c r="H414" s="272"/>
      <c r="J414" s="6"/>
      <c r="K414" s="6"/>
      <c r="L414" s="6"/>
      <c r="M414" s="6"/>
      <c r="N414" s="6"/>
    </row>
    <row r="415" spans="1:14" s="8" customFormat="1" x14ac:dyDescent="0.2">
      <c r="A415" s="6"/>
      <c r="B415" s="6"/>
      <c r="C415" s="6"/>
      <c r="D415" s="6"/>
      <c r="E415" s="6"/>
      <c r="F415" s="6"/>
      <c r="G415" s="272"/>
      <c r="H415" s="272"/>
      <c r="J415" s="6"/>
      <c r="K415" s="6"/>
      <c r="L415" s="6"/>
      <c r="M415" s="6"/>
      <c r="N415" s="6"/>
    </row>
    <row r="416" spans="1:14" s="8" customFormat="1" x14ac:dyDescent="0.2">
      <c r="A416" s="6"/>
      <c r="B416" s="6"/>
      <c r="C416" s="6"/>
      <c r="D416" s="6"/>
      <c r="E416" s="6"/>
      <c r="F416" s="6"/>
      <c r="G416" s="272"/>
      <c r="H416" s="272"/>
      <c r="J416" s="6"/>
      <c r="K416" s="6"/>
      <c r="L416" s="6"/>
      <c r="M416" s="6"/>
      <c r="N416" s="6"/>
    </row>
  </sheetData>
  <mergeCells count="424">
    <mergeCell ref="G412:H412"/>
    <mergeCell ref="G413:H413"/>
    <mergeCell ref="G414:H414"/>
    <mergeCell ref="G415:H415"/>
    <mergeCell ref="G416:H416"/>
    <mergeCell ref="G406:H406"/>
    <mergeCell ref="G407:H407"/>
    <mergeCell ref="G408:H408"/>
    <mergeCell ref="G409:H409"/>
    <mergeCell ref="G410:H410"/>
    <mergeCell ref="G411:H411"/>
    <mergeCell ref="G400:H400"/>
    <mergeCell ref="G401:H401"/>
    <mergeCell ref="G402:H402"/>
    <mergeCell ref="G403:H403"/>
    <mergeCell ref="G404:H404"/>
    <mergeCell ref="G405:H405"/>
    <mergeCell ref="G394:H394"/>
    <mergeCell ref="G395:H395"/>
    <mergeCell ref="G396:H396"/>
    <mergeCell ref="G397:H397"/>
    <mergeCell ref="G398:H398"/>
    <mergeCell ref="G399:H399"/>
    <mergeCell ref="G388:H388"/>
    <mergeCell ref="G389:H389"/>
    <mergeCell ref="G390:H390"/>
    <mergeCell ref="G391:H391"/>
    <mergeCell ref="G392:H392"/>
    <mergeCell ref="G393:H393"/>
    <mergeCell ref="G382:H382"/>
    <mergeCell ref="G383:H383"/>
    <mergeCell ref="G384:H384"/>
    <mergeCell ref="G385:H385"/>
    <mergeCell ref="G386:H386"/>
    <mergeCell ref="G387:H387"/>
    <mergeCell ref="G376:H376"/>
    <mergeCell ref="G377:H377"/>
    <mergeCell ref="G378:H378"/>
    <mergeCell ref="G379:H379"/>
    <mergeCell ref="G380:H380"/>
    <mergeCell ref="G381:H381"/>
    <mergeCell ref="G370:H370"/>
    <mergeCell ref="G371:H371"/>
    <mergeCell ref="G372:H372"/>
    <mergeCell ref="G373:H373"/>
    <mergeCell ref="G374:H374"/>
    <mergeCell ref="G375:H375"/>
    <mergeCell ref="E314:F314"/>
    <mergeCell ref="E315:F315"/>
    <mergeCell ref="G366:H366"/>
    <mergeCell ref="G367:H367"/>
    <mergeCell ref="G368:H368"/>
    <mergeCell ref="G369:H369"/>
    <mergeCell ref="E308:F308"/>
    <mergeCell ref="E309:F309"/>
    <mergeCell ref="E310:F310"/>
    <mergeCell ref="E311:F311"/>
    <mergeCell ref="E312:F312"/>
    <mergeCell ref="E313:F313"/>
    <mergeCell ref="E302:F302"/>
    <mergeCell ref="E303:F303"/>
    <mergeCell ref="E304:F304"/>
    <mergeCell ref="E305:F305"/>
    <mergeCell ref="E306:F306"/>
    <mergeCell ref="E307:F307"/>
    <mergeCell ref="E296:F296"/>
    <mergeCell ref="E297:F297"/>
    <mergeCell ref="E298:F298"/>
    <mergeCell ref="E299:F299"/>
    <mergeCell ref="E300:F300"/>
    <mergeCell ref="E301:F301"/>
    <mergeCell ref="E290:F290"/>
    <mergeCell ref="E291:F291"/>
    <mergeCell ref="E292:F292"/>
    <mergeCell ref="E293:F293"/>
    <mergeCell ref="E294:F294"/>
    <mergeCell ref="E295:F295"/>
    <mergeCell ref="E284:F284"/>
    <mergeCell ref="E285:F285"/>
    <mergeCell ref="E286:F286"/>
    <mergeCell ref="E287:F287"/>
    <mergeCell ref="E288:F288"/>
    <mergeCell ref="E289:F289"/>
    <mergeCell ref="E278:F278"/>
    <mergeCell ref="E279:F279"/>
    <mergeCell ref="E280:F280"/>
    <mergeCell ref="E281:F281"/>
    <mergeCell ref="E282:F282"/>
    <mergeCell ref="E283:F283"/>
    <mergeCell ref="E272:F272"/>
    <mergeCell ref="E273:F273"/>
    <mergeCell ref="E274:F274"/>
    <mergeCell ref="E275:F275"/>
    <mergeCell ref="E276:F276"/>
    <mergeCell ref="E277:F277"/>
    <mergeCell ref="E266:F266"/>
    <mergeCell ref="E267:F267"/>
    <mergeCell ref="E268:F268"/>
    <mergeCell ref="E269:F269"/>
    <mergeCell ref="E270:F270"/>
    <mergeCell ref="E271:F271"/>
    <mergeCell ref="E260:F260"/>
    <mergeCell ref="E261:F261"/>
    <mergeCell ref="E262:F262"/>
    <mergeCell ref="E263:F263"/>
    <mergeCell ref="E264:F264"/>
    <mergeCell ref="E265:F265"/>
    <mergeCell ref="E254:F254"/>
    <mergeCell ref="E255:F255"/>
    <mergeCell ref="E256:F256"/>
    <mergeCell ref="E257:F257"/>
    <mergeCell ref="E258:F258"/>
    <mergeCell ref="E259:F259"/>
    <mergeCell ref="E248:F248"/>
    <mergeCell ref="E249:F249"/>
    <mergeCell ref="E250:F250"/>
    <mergeCell ref="E251:F251"/>
    <mergeCell ref="E252:F252"/>
    <mergeCell ref="E253:F253"/>
    <mergeCell ref="E242:F242"/>
    <mergeCell ref="E243:F243"/>
    <mergeCell ref="E244:F244"/>
    <mergeCell ref="E245:F245"/>
    <mergeCell ref="E246:F246"/>
    <mergeCell ref="E247:F247"/>
    <mergeCell ref="E236:F236"/>
    <mergeCell ref="E237:F237"/>
    <mergeCell ref="E238:F238"/>
    <mergeCell ref="E239:F239"/>
    <mergeCell ref="E240:F240"/>
    <mergeCell ref="E241:F241"/>
    <mergeCell ref="E230:F230"/>
    <mergeCell ref="E231:F231"/>
    <mergeCell ref="E232:F232"/>
    <mergeCell ref="E233:F233"/>
    <mergeCell ref="E234:F234"/>
    <mergeCell ref="E235:F235"/>
    <mergeCell ref="E224:F224"/>
    <mergeCell ref="E225:F225"/>
    <mergeCell ref="E226:F226"/>
    <mergeCell ref="E227:F227"/>
    <mergeCell ref="E228:F228"/>
    <mergeCell ref="E229:F229"/>
    <mergeCell ref="E218:F218"/>
    <mergeCell ref="E219:F219"/>
    <mergeCell ref="E220:F220"/>
    <mergeCell ref="E221:F221"/>
    <mergeCell ref="E222:F222"/>
    <mergeCell ref="E223:F223"/>
    <mergeCell ref="E212:F212"/>
    <mergeCell ref="E213:F213"/>
    <mergeCell ref="E214:F214"/>
    <mergeCell ref="E215:F215"/>
    <mergeCell ref="E216:F216"/>
    <mergeCell ref="E217:F217"/>
    <mergeCell ref="E206:F206"/>
    <mergeCell ref="E207:F207"/>
    <mergeCell ref="E208:F208"/>
    <mergeCell ref="E209:F209"/>
    <mergeCell ref="E210:F210"/>
    <mergeCell ref="E211:F211"/>
    <mergeCell ref="E200:F200"/>
    <mergeCell ref="E201:F201"/>
    <mergeCell ref="E202:F202"/>
    <mergeCell ref="E203:F203"/>
    <mergeCell ref="E204:F204"/>
    <mergeCell ref="E205:F205"/>
    <mergeCell ref="E194:F194"/>
    <mergeCell ref="E195:F195"/>
    <mergeCell ref="E196:F196"/>
    <mergeCell ref="E197:F197"/>
    <mergeCell ref="E198:F198"/>
    <mergeCell ref="E199:F199"/>
    <mergeCell ref="E188:F188"/>
    <mergeCell ref="E189:F189"/>
    <mergeCell ref="E190:F190"/>
    <mergeCell ref="E191:F191"/>
    <mergeCell ref="E192:F192"/>
    <mergeCell ref="E193:F193"/>
    <mergeCell ref="E182:F182"/>
    <mergeCell ref="E183:F183"/>
    <mergeCell ref="E184:F184"/>
    <mergeCell ref="E185:F185"/>
    <mergeCell ref="E186:F186"/>
    <mergeCell ref="E187:F187"/>
    <mergeCell ref="E176:F176"/>
    <mergeCell ref="E177:F177"/>
    <mergeCell ref="E178:F178"/>
    <mergeCell ref="E179:F179"/>
    <mergeCell ref="E180:F180"/>
    <mergeCell ref="E181:F181"/>
    <mergeCell ref="E170:F170"/>
    <mergeCell ref="E171:F171"/>
    <mergeCell ref="E172:F172"/>
    <mergeCell ref="E173:F173"/>
    <mergeCell ref="E174:F174"/>
    <mergeCell ref="E175:F175"/>
    <mergeCell ref="E164:F164"/>
    <mergeCell ref="E165:F165"/>
    <mergeCell ref="E166:F166"/>
    <mergeCell ref="E167:F167"/>
    <mergeCell ref="E168:F168"/>
    <mergeCell ref="E169:F169"/>
    <mergeCell ref="E158:F158"/>
    <mergeCell ref="E159:F159"/>
    <mergeCell ref="E160:F160"/>
    <mergeCell ref="E161:F161"/>
    <mergeCell ref="E162:F162"/>
    <mergeCell ref="E163:F163"/>
    <mergeCell ref="E152:F152"/>
    <mergeCell ref="E153:F153"/>
    <mergeCell ref="E154:F154"/>
    <mergeCell ref="E155:F155"/>
    <mergeCell ref="E156:F156"/>
    <mergeCell ref="E157:F157"/>
    <mergeCell ref="E146:F146"/>
    <mergeCell ref="E147:F147"/>
    <mergeCell ref="E148:F148"/>
    <mergeCell ref="E149:F149"/>
    <mergeCell ref="E150:F150"/>
    <mergeCell ref="E151:F151"/>
    <mergeCell ref="E140:F140"/>
    <mergeCell ref="E141:F141"/>
    <mergeCell ref="E142:F142"/>
    <mergeCell ref="E143:F143"/>
    <mergeCell ref="E144:F144"/>
    <mergeCell ref="E145:F145"/>
    <mergeCell ref="E134:F134"/>
    <mergeCell ref="E135:F135"/>
    <mergeCell ref="E136:F136"/>
    <mergeCell ref="E137:F137"/>
    <mergeCell ref="E138:F138"/>
    <mergeCell ref="E139:F139"/>
    <mergeCell ref="E128:F128"/>
    <mergeCell ref="E129:F129"/>
    <mergeCell ref="E130:F130"/>
    <mergeCell ref="E131:F131"/>
    <mergeCell ref="E132:F132"/>
    <mergeCell ref="E133:F133"/>
    <mergeCell ref="E122:F122"/>
    <mergeCell ref="E123:F123"/>
    <mergeCell ref="E124:F124"/>
    <mergeCell ref="E125:F125"/>
    <mergeCell ref="E126:F126"/>
    <mergeCell ref="E127:F127"/>
    <mergeCell ref="E116:F116"/>
    <mergeCell ref="E117:F117"/>
    <mergeCell ref="E118:F118"/>
    <mergeCell ref="E119:F119"/>
    <mergeCell ref="E120:F120"/>
    <mergeCell ref="E121:F121"/>
    <mergeCell ref="E110:F110"/>
    <mergeCell ref="E111:F111"/>
    <mergeCell ref="E112:F112"/>
    <mergeCell ref="E113:F113"/>
    <mergeCell ref="E114:F114"/>
    <mergeCell ref="E115:F115"/>
    <mergeCell ref="E104:F104"/>
    <mergeCell ref="E105:F105"/>
    <mergeCell ref="E106:F106"/>
    <mergeCell ref="E107:F107"/>
    <mergeCell ref="E108:F108"/>
    <mergeCell ref="E109:F109"/>
    <mergeCell ref="E98:F98"/>
    <mergeCell ref="E99:F99"/>
    <mergeCell ref="E100:F100"/>
    <mergeCell ref="E101:F101"/>
    <mergeCell ref="E102:F102"/>
    <mergeCell ref="E103:F103"/>
    <mergeCell ref="E92:F92"/>
    <mergeCell ref="E93:F93"/>
    <mergeCell ref="E94:F94"/>
    <mergeCell ref="E95:F95"/>
    <mergeCell ref="E96:F96"/>
    <mergeCell ref="E97:F97"/>
    <mergeCell ref="B87:D87"/>
    <mergeCell ref="E87:F87"/>
    <mergeCell ref="E88:F88"/>
    <mergeCell ref="E89:F89"/>
    <mergeCell ref="E90:F90"/>
    <mergeCell ref="E91:F91"/>
    <mergeCell ref="B84:D84"/>
    <mergeCell ref="E84:F84"/>
    <mergeCell ref="B85:D85"/>
    <mergeCell ref="E85:F85"/>
    <mergeCell ref="B86:D86"/>
    <mergeCell ref="E86:F86"/>
    <mergeCell ref="B81:D81"/>
    <mergeCell ref="E81:F81"/>
    <mergeCell ref="B82:D82"/>
    <mergeCell ref="E82:F82"/>
    <mergeCell ref="B83:D83"/>
    <mergeCell ref="E83:F83"/>
    <mergeCell ref="B78:D78"/>
    <mergeCell ref="E78:F78"/>
    <mergeCell ref="B79:D79"/>
    <mergeCell ref="E79:F79"/>
    <mergeCell ref="B80:D80"/>
    <mergeCell ref="E80:F80"/>
    <mergeCell ref="B75:D75"/>
    <mergeCell ref="E75:F75"/>
    <mergeCell ref="B76:D76"/>
    <mergeCell ref="E76:F76"/>
    <mergeCell ref="B77:D77"/>
    <mergeCell ref="E77:F77"/>
    <mergeCell ref="B72:D72"/>
    <mergeCell ref="E72:F72"/>
    <mergeCell ref="B73:D73"/>
    <mergeCell ref="E73:F73"/>
    <mergeCell ref="B74:D74"/>
    <mergeCell ref="E74:F74"/>
    <mergeCell ref="B69:D69"/>
    <mergeCell ref="E69:F69"/>
    <mergeCell ref="B70:D70"/>
    <mergeCell ref="E70:F70"/>
    <mergeCell ref="B71:D71"/>
    <mergeCell ref="E71:F71"/>
    <mergeCell ref="B66:D66"/>
    <mergeCell ref="E66:F66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E59:F59"/>
    <mergeCell ref="G59:H59"/>
    <mergeCell ref="E60:F60"/>
    <mergeCell ref="G60:H60"/>
    <mergeCell ref="B61:G61"/>
    <mergeCell ref="B62:G62"/>
    <mergeCell ref="E55:F55"/>
    <mergeCell ref="G55:H55"/>
    <mergeCell ref="E56:F56"/>
    <mergeCell ref="G56:H56"/>
    <mergeCell ref="E57:F57"/>
    <mergeCell ref="G57:H57"/>
    <mergeCell ref="B51:G51"/>
    <mergeCell ref="B52:G52"/>
    <mergeCell ref="B53:D53"/>
    <mergeCell ref="E53:F53"/>
    <mergeCell ref="G53:H53"/>
    <mergeCell ref="E47:F47"/>
    <mergeCell ref="B48:D48"/>
    <mergeCell ref="E48:F48"/>
    <mergeCell ref="B49:D49"/>
    <mergeCell ref="E49:F49"/>
    <mergeCell ref="B50:D50"/>
    <mergeCell ref="E50:F50"/>
    <mergeCell ref="B42:D42"/>
    <mergeCell ref="E42:F42"/>
    <mergeCell ref="E43:F43"/>
    <mergeCell ref="E44:F44"/>
    <mergeCell ref="E45:F45"/>
    <mergeCell ref="E46:F46"/>
    <mergeCell ref="E38:F38"/>
    <mergeCell ref="E39:F39"/>
    <mergeCell ref="G39:H39"/>
    <mergeCell ref="E40:F40"/>
    <mergeCell ref="B41:D41"/>
    <mergeCell ref="E41:F41"/>
    <mergeCell ref="G41:H41"/>
    <mergeCell ref="B35:D35"/>
    <mergeCell ref="E35:F35"/>
    <mergeCell ref="E36:F36"/>
    <mergeCell ref="G36:H36"/>
    <mergeCell ref="E37:F37"/>
    <mergeCell ref="G37:H37"/>
    <mergeCell ref="B32:D32"/>
    <mergeCell ref="E32:F32"/>
    <mergeCell ref="G32:H32"/>
    <mergeCell ref="E33:F33"/>
    <mergeCell ref="B34:D34"/>
    <mergeCell ref="E34:F34"/>
    <mergeCell ref="B23:G23"/>
    <mergeCell ref="B25:I25"/>
    <mergeCell ref="C29:D29"/>
    <mergeCell ref="E30:F30"/>
    <mergeCell ref="G30:H30"/>
    <mergeCell ref="E31:F31"/>
    <mergeCell ref="G31:H31"/>
    <mergeCell ref="B20:D20"/>
    <mergeCell ref="E20:F20"/>
    <mergeCell ref="G20:H20"/>
    <mergeCell ref="E21:F21"/>
    <mergeCell ref="G21:H21"/>
    <mergeCell ref="E22:F22"/>
    <mergeCell ref="G22:H22"/>
    <mergeCell ref="B16:D16"/>
    <mergeCell ref="E16:F16"/>
    <mergeCell ref="G16:H16"/>
    <mergeCell ref="E18:F18"/>
    <mergeCell ref="G18:H18"/>
    <mergeCell ref="B19:D19"/>
    <mergeCell ref="E19:F19"/>
    <mergeCell ref="E13:F13"/>
    <mergeCell ref="G13:H13"/>
    <mergeCell ref="E14:F14"/>
    <mergeCell ref="G14:H14"/>
    <mergeCell ref="E15:F15"/>
    <mergeCell ref="G15:H15"/>
    <mergeCell ref="E10:F10"/>
    <mergeCell ref="G10:H10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 enableFormatConditionsCalculation="0"/>
  <dimension ref="A1:R382"/>
  <sheetViews>
    <sheetView showGridLines="0" topLeftCell="A29" zoomScaleSheetLayoutView="100" workbookViewId="0">
      <selection activeCell="E38" sqref="E38:F38"/>
    </sheetView>
  </sheetViews>
  <sheetFormatPr baseColWidth="10" defaultColWidth="9.6640625" defaultRowHeight="15" x14ac:dyDescent="0.2"/>
  <cols>
    <col min="1" max="1" width="4.33203125" style="6" customWidth="1"/>
    <col min="2" max="2" width="6.6640625" style="6" customWidth="1"/>
    <col min="3" max="3" width="11.83203125" style="6" customWidth="1"/>
    <col min="4" max="4" width="55.5" style="6" customWidth="1"/>
    <col min="5" max="5" width="13.83203125" style="6" customWidth="1"/>
    <col min="6" max="6" width="0.83203125" style="6" customWidth="1"/>
    <col min="7" max="7" width="0" style="7" hidden="1" customWidth="1"/>
    <col min="8" max="8" width="12.5" style="6" customWidth="1"/>
    <col min="9" max="9" width="21.33203125" style="8" customWidth="1"/>
    <col min="10" max="10" width="11.5" style="6" customWidth="1"/>
    <col min="11" max="11" width="4.5" style="6" customWidth="1"/>
    <col min="12" max="12" width="33.1640625" style="6" hidden="1" customWidth="1"/>
    <col min="13" max="13" width="10.33203125" style="6" customWidth="1"/>
    <col min="14" max="27" width="9.6640625" style="6" customWidth="1"/>
    <col min="28" max="28" width="88" style="6" customWidth="1"/>
    <col min="29" max="29" width="9.6640625" style="6" customWidth="1"/>
    <col min="30" max="16384" width="9.6640625" style="6"/>
  </cols>
  <sheetData>
    <row r="1" spans="1:18" ht="6.75" hidden="1" customHeight="1" x14ac:dyDescent="0.2">
      <c r="B1" s="210"/>
      <c r="C1" s="210"/>
      <c r="D1" s="210"/>
      <c r="E1" s="208"/>
      <c r="F1" s="208"/>
      <c r="G1" s="208"/>
      <c r="H1" s="208"/>
      <c r="I1" s="51"/>
      <c r="J1" s="213"/>
      <c r="L1" s="10"/>
      <c r="M1" s="213"/>
      <c r="N1" s="213"/>
      <c r="O1" s="213"/>
      <c r="P1" s="213"/>
      <c r="Q1" s="213"/>
      <c r="R1" s="213"/>
    </row>
    <row r="2" spans="1:18" ht="28.5" customHeight="1" x14ac:dyDescent="0.2">
      <c r="B2" s="262" t="s">
        <v>361</v>
      </c>
      <c r="C2" s="262"/>
      <c r="D2" s="262"/>
      <c r="E2" s="262"/>
      <c r="F2" s="262"/>
      <c r="G2" s="262"/>
      <c r="H2" s="262"/>
      <c r="I2" s="262"/>
      <c r="J2" s="213"/>
      <c r="L2" s="10"/>
      <c r="M2" s="213"/>
      <c r="N2" s="213"/>
      <c r="O2" s="213"/>
      <c r="P2" s="213"/>
      <c r="Q2" s="213"/>
      <c r="R2" s="213"/>
    </row>
    <row r="3" spans="1:18" ht="28.5" customHeight="1" x14ac:dyDescent="0.2">
      <c r="B3" s="291" t="s">
        <v>49</v>
      </c>
      <c r="C3" s="291"/>
      <c r="D3" s="291"/>
      <c r="E3" s="36">
        <v>0.66666666666666663</v>
      </c>
      <c r="F3" s="36" t="s">
        <v>73</v>
      </c>
      <c r="G3" s="36"/>
      <c r="H3" s="36">
        <v>0.98958333333333337</v>
      </c>
      <c r="I3" s="37">
        <f ca="1">NOW()</f>
        <v>42764.997681250003</v>
      </c>
      <c r="J3" s="213"/>
      <c r="L3" s="10"/>
      <c r="M3" s="213"/>
      <c r="N3" s="213"/>
      <c r="O3" s="213"/>
      <c r="P3" s="213"/>
      <c r="Q3" s="213"/>
      <c r="R3" s="213"/>
    </row>
    <row r="4" spans="1:18" ht="14.25" customHeight="1" x14ac:dyDescent="0.2">
      <c r="B4" s="52" t="s">
        <v>362</v>
      </c>
      <c r="C4" s="52"/>
      <c r="D4" s="52"/>
      <c r="E4" s="260">
        <v>150000</v>
      </c>
      <c r="F4" s="260"/>
      <c r="G4" s="261">
        <v>100</v>
      </c>
      <c r="H4" s="261"/>
      <c r="I4" s="53">
        <f>E4*G4</f>
        <v>15000000</v>
      </c>
      <c r="J4" s="53">
        <v>3490000</v>
      </c>
      <c r="L4" s="12"/>
      <c r="M4" s="213"/>
      <c r="N4" s="213"/>
      <c r="O4" s="213"/>
      <c r="P4" s="213"/>
      <c r="Q4" s="213"/>
      <c r="R4" s="213"/>
    </row>
    <row r="5" spans="1:18" ht="14.25" customHeight="1" x14ac:dyDescent="0.2">
      <c r="B5" s="54" t="s">
        <v>365</v>
      </c>
      <c r="C5" s="54"/>
      <c r="D5" s="54"/>
      <c r="E5" s="261" t="s">
        <v>51</v>
      </c>
      <c r="F5" s="261"/>
      <c r="G5" s="261" t="s">
        <v>51</v>
      </c>
      <c r="H5" s="261"/>
      <c r="I5" s="206" t="s">
        <v>51</v>
      </c>
      <c r="L5" s="13"/>
      <c r="M5" s="32"/>
      <c r="N5" s="32"/>
      <c r="O5" s="32"/>
      <c r="P5" s="32"/>
      <c r="Q5" s="32"/>
      <c r="R5" s="32"/>
    </row>
    <row r="6" spans="1:18" ht="14.25" customHeight="1" x14ac:dyDescent="0.2">
      <c r="B6" s="14" t="s">
        <v>276</v>
      </c>
      <c r="C6" s="14"/>
      <c r="D6" s="14"/>
      <c r="E6" s="260">
        <v>3400</v>
      </c>
      <c r="F6" s="260"/>
      <c r="G6" s="261"/>
      <c r="H6" s="261"/>
      <c r="I6" s="205"/>
      <c r="L6" s="13"/>
      <c r="M6" s="32"/>
      <c r="N6" s="32"/>
      <c r="O6" s="32"/>
      <c r="P6" s="32"/>
      <c r="Q6" s="32"/>
      <c r="R6" s="32"/>
    </row>
    <row r="7" spans="1:18" x14ac:dyDescent="0.2">
      <c r="B7" s="52" t="s">
        <v>71</v>
      </c>
      <c r="C7" s="52"/>
      <c r="D7" s="52"/>
      <c r="E7" s="260">
        <v>22000</v>
      </c>
      <c r="F7" s="260"/>
      <c r="G7" s="261"/>
      <c r="H7" s="261"/>
      <c r="I7" s="205"/>
      <c r="L7" s="15"/>
      <c r="M7" s="32"/>
      <c r="N7" s="32"/>
      <c r="O7" s="32"/>
      <c r="P7" s="32"/>
      <c r="Q7" s="32"/>
      <c r="R7" s="32"/>
    </row>
    <row r="8" spans="1:18" x14ac:dyDescent="0.2">
      <c r="B8" s="52" t="s">
        <v>113</v>
      </c>
      <c r="C8" s="52"/>
      <c r="D8" s="52"/>
      <c r="E8" s="260">
        <v>5800</v>
      </c>
      <c r="F8" s="260"/>
      <c r="G8" s="261"/>
      <c r="H8" s="261"/>
      <c r="I8" s="205"/>
      <c r="L8" s="15"/>
      <c r="M8" s="32"/>
      <c r="N8" s="32"/>
      <c r="O8" s="32"/>
      <c r="P8" s="32"/>
      <c r="Q8" s="32"/>
      <c r="R8" s="32"/>
    </row>
    <row r="9" spans="1:18" x14ac:dyDescent="0.2">
      <c r="B9" s="55"/>
      <c r="C9" s="55"/>
      <c r="D9" s="55"/>
      <c r="E9" s="260"/>
      <c r="F9" s="260"/>
      <c r="G9" s="261"/>
      <c r="H9" s="261"/>
      <c r="I9" s="53"/>
      <c r="L9" s="15"/>
      <c r="M9" s="32"/>
      <c r="N9" s="32"/>
      <c r="O9" s="32"/>
      <c r="P9" s="32"/>
      <c r="Q9" s="32"/>
      <c r="R9" s="32"/>
    </row>
    <row r="10" spans="1:18" ht="17" customHeight="1" x14ac:dyDescent="0.2">
      <c r="B10" s="269" t="s">
        <v>283</v>
      </c>
      <c r="C10" s="269"/>
      <c r="D10" s="269"/>
      <c r="E10" s="260"/>
      <c r="F10" s="260"/>
      <c r="G10" s="261"/>
      <c r="H10" s="261"/>
      <c r="I10" s="53"/>
      <c r="L10" s="15"/>
      <c r="M10" s="32"/>
      <c r="N10" s="32"/>
      <c r="O10" s="32"/>
      <c r="P10" s="32"/>
      <c r="Q10" s="32"/>
      <c r="R10" s="32"/>
    </row>
    <row r="11" spans="1:18" ht="17" customHeight="1" x14ac:dyDescent="0.2">
      <c r="B11" s="270" t="s">
        <v>309</v>
      </c>
      <c r="C11" s="270"/>
      <c r="D11" s="270"/>
      <c r="E11" s="205"/>
      <c r="F11" s="205"/>
      <c r="G11" s="206"/>
      <c r="H11" s="206"/>
      <c r="I11" s="53"/>
      <c r="L11" s="15"/>
      <c r="M11" s="32"/>
      <c r="N11" s="32"/>
      <c r="O11" s="32"/>
      <c r="P11" s="32"/>
      <c r="Q11" s="32"/>
      <c r="R11" s="32"/>
    </row>
    <row r="12" spans="1:18" x14ac:dyDescent="0.2">
      <c r="B12" s="26" t="s">
        <v>278</v>
      </c>
      <c r="C12" s="19"/>
      <c r="D12" s="121"/>
      <c r="E12" s="255">
        <v>49900</v>
      </c>
      <c r="F12" s="255"/>
      <c r="G12" s="289"/>
      <c r="H12" s="289"/>
      <c r="I12" s="131"/>
      <c r="J12" s="17"/>
      <c r="K12" s="7"/>
      <c r="L12" s="58"/>
      <c r="M12" s="32"/>
      <c r="N12" s="32"/>
      <c r="O12" s="32"/>
      <c r="P12" s="32"/>
      <c r="Q12" s="32"/>
      <c r="R12" s="32"/>
    </row>
    <row r="13" spans="1:18" x14ac:dyDescent="0.2">
      <c r="B13" s="59" t="s">
        <v>308</v>
      </c>
      <c r="C13" s="58"/>
      <c r="D13" s="58"/>
      <c r="E13" s="260">
        <v>30000</v>
      </c>
      <c r="F13" s="260"/>
      <c r="G13" s="290"/>
      <c r="H13" s="290"/>
      <c r="I13" s="204"/>
      <c r="J13" s="17"/>
      <c r="K13" s="7"/>
      <c r="L13" s="58"/>
      <c r="M13" s="32"/>
      <c r="N13" s="32"/>
      <c r="O13" s="32"/>
      <c r="P13" s="32"/>
      <c r="Q13" s="32"/>
      <c r="R13" s="32"/>
    </row>
    <row r="14" spans="1:18" ht="16" thickBot="1" x14ac:dyDescent="0.25">
      <c r="B14" s="257" t="s">
        <v>116</v>
      </c>
      <c r="C14" s="257"/>
      <c r="D14" s="257"/>
      <c r="E14" s="257"/>
      <c r="F14" s="257"/>
      <c r="G14" s="257"/>
      <c r="H14" s="61"/>
      <c r="I14" s="62">
        <f>SUM(I4:I13)</f>
        <v>15000000</v>
      </c>
      <c r="L14" s="15"/>
      <c r="M14" s="32"/>
      <c r="N14" s="32"/>
      <c r="O14" s="32"/>
      <c r="P14" s="32"/>
      <c r="Q14" s="32"/>
      <c r="R14" s="32"/>
    </row>
    <row r="15" spans="1:18" ht="7.5" customHeight="1" thickTop="1" x14ac:dyDescent="0.2">
      <c r="B15" s="43"/>
      <c r="C15" s="43"/>
      <c r="D15" s="43"/>
      <c r="E15" s="40"/>
      <c r="F15" s="40"/>
      <c r="G15" s="42"/>
      <c r="H15" s="42"/>
      <c r="I15" s="44"/>
      <c r="L15" s="32"/>
      <c r="M15" s="32"/>
      <c r="N15" s="32"/>
      <c r="O15" s="32"/>
      <c r="P15" s="32"/>
      <c r="Q15" s="32"/>
      <c r="R15" s="32"/>
    </row>
    <row r="16" spans="1:18" ht="5.25" customHeight="1" x14ac:dyDescent="0.2">
      <c r="A16" s="19"/>
      <c r="B16" s="207"/>
      <c r="C16" s="207"/>
      <c r="D16" s="207"/>
      <c r="E16" s="207"/>
      <c r="F16" s="207"/>
      <c r="G16" s="207"/>
      <c r="H16" s="207"/>
      <c r="I16" s="47"/>
    </row>
    <row r="17" spans="1:18" x14ac:dyDescent="0.2">
      <c r="A17" s="19"/>
      <c r="B17" s="19"/>
      <c r="C17" s="248" t="s">
        <v>363</v>
      </c>
      <c r="D17" s="248"/>
      <c r="E17" s="212" t="s">
        <v>52</v>
      </c>
      <c r="F17" s="20"/>
      <c r="G17" s="20"/>
      <c r="H17" s="212" t="s">
        <v>0</v>
      </c>
      <c r="I17" s="212" t="s">
        <v>4</v>
      </c>
    </row>
    <row r="18" spans="1:18" ht="30" customHeight="1" x14ac:dyDescent="0.2">
      <c r="B18" s="247" t="s">
        <v>284</v>
      </c>
      <c r="C18" s="247"/>
      <c r="D18" s="247"/>
      <c r="E18" s="260">
        <v>4500000</v>
      </c>
      <c r="F18" s="260">
        <v>3800000</v>
      </c>
      <c r="G18" s="206"/>
      <c r="H18" s="206"/>
      <c r="I18" s="53"/>
      <c r="J18" s="18"/>
      <c r="K18" s="18"/>
      <c r="L18" s="15"/>
      <c r="M18" s="32"/>
      <c r="N18" s="32"/>
      <c r="O18" s="32"/>
      <c r="P18" s="32"/>
      <c r="Q18" s="32"/>
      <c r="R18" s="32"/>
    </row>
    <row r="19" spans="1:18" ht="15.75" customHeight="1" x14ac:dyDescent="0.2">
      <c r="B19" s="59" t="s">
        <v>282</v>
      </c>
      <c r="C19" s="59"/>
      <c r="E19" s="260">
        <v>65000</v>
      </c>
      <c r="F19" s="260">
        <v>65000</v>
      </c>
      <c r="G19" s="211"/>
      <c r="H19" s="211"/>
      <c r="I19" s="40"/>
      <c r="J19" s="18"/>
      <c r="K19" s="18"/>
      <c r="L19" s="15"/>
      <c r="M19" s="32"/>
      <c r="N19" s="32"/>
      <c r="O19" s="32"/>
      <c r="P19" s="32"/>
      <c r="Q19" s="32"/>
      <c r="R19" s="32"/>
    </row>
    <row r="20" spans="1:18" ht="15.75" customHeight="1" x14ac:dyDescent="0.2">
      <c r="B20" s="59" t="s">
        <v>128</v>
      </c>
      <c r="C20" s="59"/>
      <c r="E20" s="255">
        <v>650000</v>
      </c>
      <c r="F20" s="255"/>
      <c r="G20" s="211"/>
      <c r="H20" s="211"/>
      <c r="I20" s="40"/>
      <c r="J20" s="18"/>
      <c r="K20" s="18"/>
      <c r="L20" s="15"/>
      <c r="M20" s="32"/>
      <c r="N20" s="32"/>
      <c r="O20" s="32"/>
      <c r="P20" s="32"/>
      <c r="Q20" s="32"/>
      <c r="R20" s="32"/>
    </row>
    <row r="21" spans="1:18" ht="15.75" customHeight="1" x14ac:dyDescent="0.2">
      <c r="A21" s="21"/>
      <c r="B21" s="59" t="s">
        <v>129</v>
      </c>
      <c r="C21" s="59"/>
      <c r="E21" s="255">
        <v>480000</v>
      </c>
      <c r="F21" s="255"/>
      <c r="G21" s="261"/>
      <c r="H21" s="261"/>
      <c r="I21" s="53"/>
    </row>
    <row r="22" spans="1:18" ht="15.75" customHeight="1" x14ac:dyDescent="0.2">
      <c r="A22" s="21"/>
      <c r="B22" s="59" t="s">
        <v>188</v>
      </c>
      <c r="C22" s="59"/>
      <c r="E22" s="255">
        <v>500000</v>
      </c>
      <c r="F22" s="255"/>
      <c r="G22" s="288"/>
      <c r="H22" s="288"/>
      <c r="I22" s="53"/>
    </row>
    <row r="23" spans="1:18" ht="15.75" customHeight="1" x14ac:dyDescent="0.2">
      <c r="A23" s="21"/>
      <c r="B23" s="59" t="s">
        <v>86</v>
      </c>
      <c r="C23" s="59"/>
      <c r="E23" s="260">
        <v>850000</v>
      </c>
      <c r="F23" s="260">
        <v>65000</v>
      </c>
      <c r="G23" s="261"/>
      <c r="H23" s="261"/>
      <c r="I23" s="53"/>
    </row>
    <row r="24" spans="1:18" ht="15.75" customHeight="1" x14ac:dyDescent="0.2">
      <c r="A24" s="21"/>
      <c r="B24" s="247" t="s">
        <v>124</v>
      </c>
      <c r="C24" s="247"/>
      <c r="D24" s="247"/>
      <c r="E24" s="260">
        <v>1850000</v>
      </c>
      <c r="F24" s="260">
        <v>160000</v>
      </c>
      <c r="G24" s="32"/>
      <c r="H24" s="209"/>
      <c r="I24" s="22"/>
    </row>
    <row r="25" spans="1:18" ht="36.75" customHeight="1" x14ac:dyDescent="0.2">
      <c r="A25" s="21"/>
      <c r="B25" s="247" t="s">
        <v>125</v>
      </c>
      <c r="C25" s="247"/>
      <c r="D25" s="247"/>
      <c r="E25" s="260">
        <v>1600000</v>
      </c>
      <c r="F25" s="260">
        <v>160000</v>
      </c>
      <c r="G25" s="261"/>
      <c r="H25" s="261"/>
      <c r="I25" s="53"/>
    </row>
    <row r="26" spans="1:18" ht="15.75" customHeight="1" x14ac:dyDescent="0.2">
      <c r="A26" s="21"/>
      <c r="B26" s="59" t="s">
        <v>265</v>
      </c>
      <c r="C26" s="59"/>
      <c r="E26" s="255">
        <v>7500</v>
      </c>
      <c r="F26" s="255"/>
      <c r="G26" s="206"/>
      <c r="H26" s="206"/>
      <c r="I26" s="53"/>
    </row>
    <row r="27" spans="1:18" ht="15.75" customHeight="1" x14ac:dyDescent="0.2">
      <c r="A27" s="21"/>
      <c r="B27" s="59" t="s">
        <v>266</v>
      </c>
      <c r="C27" s="59"/>
      <c r="E27" s="255">
        <v>9000</v>
      </c>
      <c r="F27" s="255"/>
      <c r="G27" s="206"/>
      <c r="H27" s="206"/>
      <c r="I27" s="53"/>
    </row>
    <row r="28" spans="1:18" ht="15.75" customHeight="1" x14ac:dyDescent="0.2">
      <c r="A28" s="21"/>
      <c r="B28" s="59" t="s">
        <v>268</v>
      </c>
      <c r="C28" s="59"/>
      <c r="E28" s="255">
        <v>65000</v>
      </c>
      <c r="F28" s="255"/>
      <c r="G28" s="206"/>
      <c r="H28" s="206"/>
      <c r="I28" s="53"/>
    </row>
    <row r="29" spans="1:18" ht="15.75" customHeight="1" x14ac:dyDescent="0.2">
      <c r="A29" s="21"/>
      <c r="B29" s="59" t="s">
        <v>279</v>
      </c>
      <c r="C29" s="59"/>
      <c r="E29" s="255">
        <v>220000</v>
      </c>
      <c r="F29" s="255"/>
      <c r="G29" s="206"/>
      <c r="H29" s="206"/>
      <c r="I29" s="53"/>
    </row>
    <row r="30" spans="1:18" ht="15.75" customHeight="1" x14ac:dyDescent="0.2">
      <c r="A30" s="21"/>
      <c r="B30" s="59" t="s">
        <v>280</v>
      </c>
      <c r="C30" s="59"/>
      <c r="E30" s="255">
        <v>140000</v>
      </c>
      <c r="F30" s="255"/>
      <c r="G30" s="206"/>
      <c r="H30" s="206"/>
      <c r="I30" s="53"/>
    </row>
    <row r="31" spans="1:18" ht="48" customHeight="1" x14ac:dyDescent="0.2">
      <c r="A31" s="21"/>
      <c r="B31" s="249" t="s">
        <v>289</v>
      </c>
      <c r="C31" s="249"/>
      <c r="D31" s="249"/>
      <c r="E31" s="255">
        <v>2700000</v>
      </c>
      <c r="F31" s="255"/>
      <c r="G31" s="206"/>
      <c r="H31" s="206"/>
      <c r="I31" s="53"/>
    </row>
    <row r="32" spans="1:18" ht="43.5" customHeight="1" x14ac:dyDescent="0.2">
      <c r="A32" s="21"/>
      <c r="B32" s="249" t="s">
        <v>290</v>
      </c>
      <c r="C32" s="249"/>
      <c r="D32" s="249"/>
      <c r="E32" s="255">
        <v>2200000</v>
      </c>
      <c r="F32" s="255"/>
      <c r="G32" s="206"/>
      <c r="H32" s="206"/>
      <c r="I32" s="53"/>
    </row>
    <row r="33" spans="1:9" ht="43.5" customHeight="1" x14ac:dyDescent="0.2">
      <c r="A33" s="21"/>
      <c r="B33" s="249" t="s">
        <v>291</v>
      </c>
      <c r="C33" s="249"/>
      <c r="D33" s="249"/>
      <c r="E33" s="255">
        <v>1600000</v>
      </c>
      <c r="F33" s="255"/>
      <c r="G33" s="206"/>
      <c r="H33" s="206"/>
      <c r="I33" s="53"/>
    </row>
    <row r="34" spans="1:9" ht="16" thickBot="1" x14ac:dyDescent="0.25">
      <c r="A34" s="21"/>
      <c r="B34" s="257" t="s">
        <v>72</v>
      </c>
      <c r="C34" s="257"/>
      <c r="D34" s="257"/>
      <c r="E34" s="257"/>
      <c r="F34" s="257"/>
      <c r="G34" s="257"/>
      <c r="H34" s="61"/>
      <c r="I34" s="62">
        <f>+SUM(I18:I31)</f>
        <v>0</v>
      </c>
    </row>
    <row r="35" spans="1:9" ht="17" thickTop="1" thickBot="1" x14ac:dyDescent="0.25">
      <c r="A35" s="21"/>
      <c r="B35" s="257" t="s">
        <v>364</v>
      </c>
      <c r="C35" s="257"/>
      <c r="D35" s="257"/>
      <c r="E35" s="257"/>
      <c r="F35" s="257"/>
      <c r="G35" s="257"/>
      <c r="H35" s="61"/>
      <c r="I35" s="62">
        <f>+I34+I14</f>
        <v>15000000</v>
      </c>
    </row>
    <row r="36" spans="1:9" ht="17" thickTop="1" thickBot="1" x14ac:dyDescent="0.25">
      <c r="A36" s="21"/>
      <c r="B36" s="257" t="s">
        <v>355</v>
      </c>
      <c r="C36" s="257"/>
      <c r="D36" s="257"/>
      <c r="E36" s="257"/>
      <c r="F36" s="257"/>
      <c r="G36" s="257"/>
      <c r="H36" s="61"/>
      <c r="I36" s="62">
        <f>+I35*0.16</f>
        <v>2400000</v>
      </c>
    </row>
    <row r="37" spans="1:9" ht="17" thickTop="1" thickBot="1" x14ac:dyDescent="0.25">
      <c r="A37" s="21"/>
      <c r="B37" s="257" t="s">
        <v>126</v>
      </c>
      <c r="C37" s="257"/>
      <c r="D37" s="257"/>
      <c r="E37" s="257"/>
      <c r="F37" s="257"/>
      <c r="G37" s="257"/>
      <c r="H37" s="61"/>
      <c r="I37" s="62">
        <f>+I35+I36</f>
        <v>17400000</v>
      </c>
    </row>
    <row r="38" spans="1:9" ht="16" thickTop="1" x14ac:dyDescent="0.2">
      <c r="A38" s="21"/>
      <c r="B38" s="251" t="str">
        <f>IF($A38&gt;0,VLOOKUP($A38,[2]ADICIONALES!$A$1:$C$200,2,FALSE),"")</f>
        <v/>
      </c>
      <c r="C38" s="251"/>
      <c r="D38" s="251"/>
      <c r="E38" s="252" t="str">
        <f>IF($A38&gt;0,VLOOKUP($A38,[2]ADICIONALES!$A$1:$C$200,3,FALSE),"")</f>
        <v/>
      </c>
      <c r="F38" s="252"/>
      <c r="G38" s="32"/>
      <c r="H38" s="209"/>
      <c r="I38" s="22" t="str">
        <f t="shared" ref="I38:I52" si="0">IF($H38&gt;0,E38*H38,"")</f>
        <v/>
      </c>
    </row>
    <row r="39" spans="1:9" x14ac:dyDescent="0.2">
      <c r="A39" s="21"/>
      <c r="B39" s="251" t="str">
        <f>IF($A39&gt;0,VLOOKUP($A39,[2]ADICIONALES!$A$1:$C$200,2,FALSE),"")</f>
        <v/>
      </c>
      <c r="C39" s="251"/>
      <c r="D39" s="251"/>
      <c r="E39" s="252" t="str">
        <f>IF($A39&gt;0,VLOOKUP($A39,[2]ADICIONALES!$A$1:$C$200,3,FALSE),"")</f>
        <v/>
      </c>
      <c r="F39" s="252"/>
      <c r="G39" s="32"/>
      <c r="H39" s="209"/>
      <c r="I39" s="22" t="str">
        <f t="shared" si="0"/>
        <v/>
      </c>
    </row>
    <row r="40" spans="1:9" x14ac:dyDescent="0.2">
      <c r="A40" s="21"/>
      <c r="B40" s="251" t="str">
        <f>IF($A40&gt;0,VLOOKUP($A40,[2]ADICIONALES!$A$1:$C$200,2,FALSE),"")</f>
        <v/>
      </c>
      <c r="C40" s="251"/>
      <c r="D40" s="251"/>
      <c r="E40" s="252" t="str">
        <f>IF($A40&gt;0,VLOOKUP($A40,[2]ADICIONALES!$A$1:$C$200,3,FALSE),"")</f>
        <v/>
      </c>
      <c r="F40" s="252"/>
      <c r="G40" s="32"/>
      <c r="H40" s="209"/>
      <c r="I40" s="22" t="str">
        <f t="shared" si="0"/>
        <v/>
      </c>
    </row>
    <row r="41" spans="1:9" x14ac:dyDescent="0.2">
      <c r="A41" s="21"/>
      <c r="B41" s="251" t="str">
        <f>IF($A41&gt;0,VLOOKUP($A41,[2]ADICIONALES!$A$1:$C$200,2,FALSE),"")</f>
        <v/>
      </c>
      <c r="C41" s="251"/>
      <c r="D41" s="251"/>
      <c r="E41" s="252" t="str">
        <f>IF($A41&gt;0,VLOOKUP($A41,[2]ADICIONALES!$A$1:$C$200,3,FALSE),"")</f>
        <v/>
      </c>
      <c r="F41" s="252"/>
      <c r="G41" s="32"/>
      <c r="H41" s="209"/>
      <c r="I41" s="22" t="str">
        <f t="shared" si="0"/>
        <v/>
      </c>
    </row>
    <row r="42" spans="1:9" x14ac:dyDescent="0.2">
      <c r="A42" s="21"/>
      <c r="B42" s="251" t="str">
        <f>IF($A42&gt;0,VLOOKUP($A42,[2]ADICIONALES!$A$1:$C$200,2,FALSE),"")</f>
        <v/>
      </c>
      <c r="C42" s="251"/>
      <c r="D42" s="251"/>
      <c r="E42" s="252" t="str">
        <f>IF($A42&gt;0,VLOOKUP($A42,[2]ADICIONALES!$A$1:$C$200,3,FALSE),"")</f>
        <v/>
      </c>
      <c r="F42" s="252"/>
      <c r="G42" s="32"/>
      <c r="H42" s="209"/>
      <c r="I42" s="22" t="str">
        <f t="shared" si="0"/>
        <v/>
      </c>
    </row>
    <row r="43" spans="1:9" x14ac:dyDescent="0.2">
      <c r="A43" s="21"/>
      <c r="B43" s="251" t="str">
        <f>IF($A43&gt;0,VLOOKUP($A43,[2]ADICIONALES!$A$1:$C$200,2,FALSE),"")</f>
        <v/>
      </c>
      <c r="C43" s="251"/>
      <c r="D43" s="251"/>
      <c r="E43" s="252" t="str">
        <f>IF($A43&gt;0,VLOOKUP($A43,[2]ADICIONALES!$A$1:$C$200,3,FALSE),"")</f>
        <v/>
      </c>
      <c r="F43" s="252"/>
      <c r="G43" s="32"/>
      <c r="H43" s="209"/>
      <c r="I43" s="22" t="str">
        <f t="shared" si="0"/>
        <v/>
      </c>
    </row>
    <row r="44" spans="1:9" x14ac:dyDescent="0.2">
      <c r="A44" s="21"/>
      <c r="B44" s="251" t="str">
        <f>IF($A44&gt;0,VLOOKUP($A44,[2]ADICIONALES!$A$1:$C$200,2,FALSE),"")</f>
        <v/>
      </c>
      <c r="C44" s="251"/>
      <c r="D44" s="251"/>
      <c r="E44" s="252" t="str">
        <f>IF($A44&gt;0,VLOOKUP($A44,[2]ADICIONALES!$A$1:$C$200,3,FALSE),"")</f>
        <v/>
      </c>
      <c r="F44" s="252"/>
      <c r="G44" s="32"/>
      <c r="H44" s="209"/>
      <c r="I44" s="22" t="str">
        <f t="shared" si="0"/>
        <v/>
      </c>
    </row>
    <row r="45" spans="1:9" x14ac:dyDescent="0.2">
      <c r="A45" s="21"/>
      <c r="B45" s="251" t="str">
        <f>IF($A45&gt;0,VLOOKUP($A45,[2]ADICIONALES!$A$1:$C$200,2,FALSE),"")</f>
        <v/>
      </c>
      <c r="C45" s="251"/>
      <c r="D45" s="251"/>
      <c r="E45" s="252" t="str">
        <f>IF($A45&gt;0,VLOOKUP($A45,[2]ADICIONALES!$A$1:$C$200,3,FALSE),"")</f>
        <v/>
      </c>
      <c r="F45" s="252"/>
      <c r="G45" s="32"/>
      <c r="H45" s="209"/>
      <c r="I45" s="22" t="str">
        <f t="shared" si="0"/>
        <v/>
      </c>
    </row>
    <row r="46" spans="1:9" x14ac:dyDescent="0.2">
      <c r="A46" s="21"/>
      <c r="B46" s="251" t="str">
        <f>IF($A46&gt;0,VLOOKUP($A46,[2]ADICIONALES!$A$1:$C$200,2,FALSE),"")</f>
        <v/>
      </c>
      <c r="C46" s="251"/>
      <c r="D46" s="251"/>
      <c r="E46" s="252" t="str">
        <f>IF($A46&gt;0,VLOOKUP($A46,[2]ADICIONALES!$A$1:$C$200,3,FALSE),"")</f>
        <v/>
      </c>
      <c r="F46" s="252"/>
      <c r="G46" s="32"/>
      <c r="H46" s="209"/>
      <c r="I46" s="22" t="str">
        <f t="shared" si="0"/>
        <v/>
      </c>
    </row>
    <row r="47" spans="1:9" x14ac:dyDescent="0.2">
      <c r="A47" s="21"/>
      <c r="B47" s="251" t="str">
        <f>IF($A47&gt;0,VLOOKUP($A47,[2]ADICIONALES!$A$1:$C$200,2,FALSE),"")</f>
        <v/>
      </c>
      <c r="C47" s="251"/>
      <c r="D47" s="251"/>
      <c r="E47" s="252" t="str">
        <f>IF($A47&gt;0,VLOOKUP($A47,[2]ADICIONALES!$A$1:$C$200,3,FALSE),"")</f>
        <v/>
      </c>
      <c r="F47" s="252"/>
      <c r="G47" s="32"/>
      <c r="H47" s="209"/>
      <c r="I47" s="22" t="str">
        <f t="shared" si="0"/>
        <v/>
      </c>
    </row>
    <row r="48" spans="1:9" x14ac:dyDescent="0.2">
      <c r="A48" s="21"/>
      <c r="B48" s="251" t="str">
        <f>IF($A48&gt;0,VLOOKUP($A48,[2]ADICIONALES!$A$1:$C$200,2,FALSE),"")</f>
        <v/>
      </c>
      <c r="C48" s="251"/>
      <c r="D48" s="251"/>
      <c r="E48" s="252" t="str">
        <f>IF($A48&gt;0,VLOOKUP($A48,[2]ADICIONALES!$A$1:$C$200,3,FALSE),"")</f>
        <v/>
      </c>
      <c r="F48" s="252"/>
      <c r="G48" s="32"/>
      <c r="H48" s="209"/>
      <c r="I48" s="22" t="str">
        <f t="shared" si="0"/>
        <v/>
      </c>
    </row>
    <row r="49" spans="1:18" x14ac:dyDescent="0.2">
      <c r="A49" s="21"/>
      <c r="B49" s="251" t="str">
        <f>IF($A49&gt;0,VLOOKUP($A49,[2]ADICIONALES!$A$1:$C$200,2,FALSE),"")</f>
        <v/>
      </c>
      <c r="C49" s="251"/>
      <c r="D49" s="251"/>
      <c r="E49" s="252" t="str">
        <f>IF($A49&gt;0,VLOOKUP($A49,[2]ADICIONALES!$A$1:$C$200,3,FALSE),"")</f>
        <v/>
      </c>
      <c r="F49" s="252"/>
      <c r="G49" s="32"/>
      <c r="H49" s="209"/>
      <c r="I49" s="22" t="str">
        <f t="shared" si="0"/>
        <v/>
      </c>
    </row>
    <row r="50" spans="1:18" x14ac:dyDescent="0.2">
      <c r="A50" s="21"/>
      <c r="B50" s="251" t="str">
        <f>IF($A50&gt;0,VLOOKUP($A50,[2]ADICIONALES!$A$1:$C$200,2,FALSE),"")</f>
        <v/>
      </c>
      <c r="C50" s="251"/>
      <c r="D50" s="251"/>
      <c r="E50" s="252" t="str">
        <f>IF($A50&gt;0,VLOOKUP($A50,[2]ADICIONALES!$A$1:$C$200,3,FALSE),"")</f>
        <v/>
      </c>
      <c r="F50" s="252"/>
      <c r="G50" s="32"/>
      <c r="H50" s="209"/>
      <c r="I50" s="22" t="str">
        <f t="shared" si="0"/>
        <v/>
      </c>
    </row>
    <row r="51" spans="1:18" x14ac:dyDescent="0.2">
      <c r="A51" s="21"/>
      <c r="B51" s="251" t="str">
        <f>IF($A51&gt;0,VLOOKUP($A51,[2]ADICIONALES!$A$1:$C$200,2,FALSE),"")</f>
        <v/>
      </c>
      <c r="C51" s="251"/>
      <c r="D51" s="251"/>
      <c r="E51" s="252" t="str">
        <f>IF($A51&gt;0,VLOOKUP($A51,[2]ADICIONALES!$A$1:$C$200,3,FALSE),"")</f>
        <v/>
      </c>
      <c r="F51" s="252"/>
      <c r="G51" s="32"/>
      <c r="H51" s="209"/>
      <c r="I51" s="22" t="str">
        <f t="shared" si="0"/>
        <v/>
      </c>
    </row>
    <row r="52" spans="1:18" x14ac:dyDescent="0.2">
      <c r="A52" s="21"/>
      <c r="B52" s="251" t="str">
        <f>IF($A52&gt;0,VLOOKUP($A52,[2]ADICIONALES!$A$1:$C$200,2,FALSE),"")</f>
        <v/>
      </c>
      <c r="C52" s="251"/>
      <c r="D52" s="251"/>
      <c r="E52" s="252" t="str">
        <f>IF($A52&gt;0,VLOOKUP($A52,[2]ADICIONALES!$A$1:$C$200,3,FALSE),"")</f>
        <v/>
      </c>
      <c r="F52" s="252"/>
      <c r="G52" s="32"/>
      <c r="H52" s="209"/>
      <c r="I52" s="22" t="str">
        <f t="shared" si="0"/>
        <v/>
      </c>
    </row>
    <row r="53" spans="1:18" s="25" customFormat="1" x14ac:dyDescent="0.2">
      <c r="A53" s="21"/>
      <c r="B53" s="251" t="str">
        <f>IF($A53&gt;0,VLOOKUP($A53,[2]ADICIONALES!$A$1:$C$200,2,FALSE),"")</f>
        <v/>
      </c>
      <c r="C53" s="251"/>
      <c r="D53" s="251"/>
      <c r="E53" s="253"/>
      <c r="F53" s="253"/>
      <c r="G53" s="23"/>
      <c r="H53" s="209"/>
      <c r="I53" s="24"/>
    </row>
    <row r="54" spans="1:18" x14ac:dyDescent="0.2">
      <c r="E54" s="254"/>
      <c r="F54" s="254"/>
      <c r="G54" s="32"/>
      <c r="H54" s="209"/>
    </row>
    <row r="55" spans="1:18" s="8" customFormat="1" x14ac:dyDescent="0.2">
      <c r="A55" s="6"/>
      <c r="B55" s="6"/>
      <c r="C55" s="6"/>
      <c r="D55" s="6"/>
      <c r="E55" s="254"/>
      <c r="F55" s="254"/>
      <c r="G55" s="32"/>
      <c r="H55" s="209"/>
      <c r="J55" s="6"/>
      <c r="K55" s="6"/>
      <c r="L55" s="6"/>
      <c r="M55" s="6"/>
      <c r="N55" s="6"/>
      <c r="O55" s="6"/>
      <c r="P55" s="6"/>
      <c r="Q55" s="6"/>
      <c r="R55" s="6"/>
    </row>
    <row r="56" spans="1:18" s="8" customFormat="1" x14ac:dyDescent="0.2">
      <c r="A56" s="6"/>
      <c r="B56" s="6"/>
      <c r="C56" s="6"/>
      <c r="D56" s="6"/>
      <c r="E56" s="254"/>
      <c r="F56" s="254"/>
      <c r="G56" s="32"/>
      <c r="H56" s="209"/>
      <c r="J56" s="6"/>
      <c r="K56" s="6"/>
      <c r="L56" s="6"/>
      <c r="M56" s="6"/>
      <c r="N56" s="6"/>
      <c r="O56" s="6"/>
      <c r="P56" s="6"/>
      <c r="Q56" s="6"/>
      <c r="R56" s="6"/>
    </row>
    <row r="57" spans="1:18" s="8" customFormat="1" x14ac:dyDescent="0.2">
      <c r="A57" s="6"/>
      <c r="B57" s="6"/>
      <c r="C57" s="6"/>
      <c r="D57" s="6"/>
      <c r="E57" s="254"/>
      <c r="F57" s="254"/>
      <c r="G57" s="32"/>
      <c r="H57" s="209"/>
      <c r="J57" s="6"/>
      <c r="K57" s="6"/>
      <c r="L57" s="6"/>
      <c r="M57" s="6"/>
      <c r="N57" s="6"/>
      <c r="O57" s="6"/>
      <c r="P57" s="6"/>
      <c r="Q57" s="6"/>
      <c r="R57" s="6"/>
    </row>
    <row r="58" spans="1:18" s="8" customFormat="1" x14ac:dyDescent="0.2">
      <c r="A58" s="6"/>
      <c r="B58" s="6"/>
      <c r="C58" s="6"/>
      <c r="D58" s="6"/>
      <c r="E58" s="254"/>
      <c r="F58" s="254"/>
      <c r="G58" s="32"/>
      <c r="H58" s="209"/>
      <c r="J58" s="6"/>
      <c r="K58" s="6"/>
      <c r="L58" s="6"/>
      <c r="M58" s="6"/>
      <c r="N58" s="6"/>
      <c r="O58" s="6"/>
      <c r="P58" s="6"/>
      <c r="Q58" s="6"/>
      <c r="R58" s="6"/>
    </row>
    <row r="59" spans="1:18" s="8" customFormat="1" x14ac:dyDescent="0.2">
      <c r="A59" s="6"/>
      <c r="B59" s="6"/>
      <c r="C59" s="6"/>
      <c r="D59" s="6"/>
      <c r="E59" s="254"/>
      <c r="F59" s="254"/>
      <c r="G59" s="32"/>
      <c r="H59" s="209"/>
      <c r="J59" s="6"/>
      <c r="K59" s="6"/>
      <c r="L59" s="6"/>
      <c r="M59" s="6"/>
      <c r="N59" s="6"/>
      <c r="O59" s="6"/>
      <c r="P59" s="6"/>
      <c r="Q59" s="6"/>
      <c r="R59" s="6"/>
    </row>
    <row r="60" spans="1:18" s="8" customFormat="1" x14ac:dyDescent="0.2">
      <c r="A60" s="6"/>
      <c r="B60" s="6"/>
      <c r="C60" s="6"/>
      <c r="D60" s="6"/>
      <c r="E60" s="254"/>
      <c r="F60" s="254"/>
      <c r="G60" s="32"/>
      <c r="H60" s="209"/>
      <c r="J60" s="6"/>
      <c r="K60" s="6"/>
      <c r="L60" s="6"/>
      <c r="M60" s="6"/>
      <c r="N60" s="6"/>
      <c r="O60" s="6"/>
      <c r="P60" s="6"/>
      <c r="Q60" s="6"/>
      <c r="R60" s="6"/>
    </row>
    <row r="61" spans="1:18" s="8" customFormat="1" x14ac:dyDescent="0.2">
      <c r="A61" s="6"/>
      <c r="B61" s="6"/>
      <c r="C61" s="6"/>
      <c r="D61" s="6"/>
      <c r="E61" s="254"/>
      <c r="F61" s="254"/>
      <c r="G61" s="32"/>
      <c r="H61" s="209"/>
      <c r="J61" s="6"/>
      <c r="K61" s="6"/>
      <c r="L61" s="6"/>
      <c r="M61" s="6"/>
      <c r="N61" s="6"/>
      <c r="O61" s="6"/>
      <c r="P61" s="6"/>
      <c r="Q61" s="6"/>
      <c r="R61" s="6"/>
    </row>
    <row r="62" spans="1:18" s="8" customFormat="1" x14ac:dyDescent="0.2">
      <c r="A62" s="6"/>
      <c r="B62" s="6"/>
      <c r="C62" s="6"/>
      <c r="D62" s="6"/>
      <c r="E62" s="254"/>
      <c r="F62" s="254"/>
      <c r="G62" s="32"/>
      <c r="H62" s="209"/>
      <c r="J62" s="6"/>
      <c r="K62" s="6"/>
      <c r="L62" s="6"/>
      <c r="M62" s="6"/>
      <c r="N62" s="6"/>
      <c r="O62" s="6"/>
      <c r="P62" s="6"/>
      <c r="Q62" s="6"/>
      <c r="R62" s="6"/>
    </row>
    <row r="63" spans="1:18" s="8" customFormat="1" x14ac:dyDescent="0.2">
      <c r="A63" s="6"/>
      <c r="B63" s="6"/>
      <c r="C63" s="6"/>
      <c r="D63" s="6"/>
      <c r="E63" s="254"/>
      <c r="F63" s="254"/>
      <c r="G63" s="32"/>
      <c r="H63" s="209"/>
      <c r="J63" s="6"/>
      <c r="K63" s="6"/>
      <c r="L63" s="6"/>
      <c r="M63" s="6"/>
      <c r="N63" s="6"/>
      <c r="O63" s="6"/>
      <c r="P63" s="6"/>
      <c r="Q63" s="6"/>
      <c r="R63" s="6"/>
    </row>
    <row r="64" spans="1:18" s="8" customFormat="1" x14ac:dyDescent="0.2">
      <c r="A64" s="6"/>
      <c r="B64" s="6"/>
      <c r="C64" s="6"/>
      <c r="D64" s="6"/>
      <c r="E64" s="254"/>
      <c r="F64" s="254"/>
      <c r="G64" s="32"/>
      <c r="H64" s="209"/>
      <c r="J64" s="6"/>
      <c r="K64" s="6"/>
      <c r="L64" s="6"/>
      <c r="M64" s="6"/>
      <c r="N64" s="6"/>
      <c r="O64" s="6"/>
      <c r="P64" s="6"/>
      <c r="Q64" s="6"/>
      <c r="R64" s="6"/>
    </row>
    <row r="65" spans="1:18" s="8" customFormat="1" x14ac:dyDescent="0.2">
      <c r="A65" s="6"/>
      <c r="B65" s="6"/>
      <c r="C65" s="6"/>
      <c r="D65" s="6"/>
      <c r="E65" s="254"/>
      <c r="F65" s="254"/>
      <c r="G65" s="32"/>
      <c r="H65" s="209"/>
      <c r="J65" s="6"/>
      <c r="K65" s="6"/>
      <c r="L65" s="6"/>
      <c r="M65" s="6"/>
      <c r="N65" s="6"/>
      <c r="O65" s="6"/>
      <c r="P65" s="6"/>
      <c r="Q65" s="6"/>
      <c r="R65" s="6"/>
    </row>
    <row r="66" spans="1:18" s="8" customFormat="1" x14ac:dyDescent="0.2">
      <c r="A66" s="6"/>
      <c r="B66" s="6"/>
      <c r="C66" s="6"/>
      <c r="D66" s="6"/>
      <c r="E66" s="254"/>
      <c r="F66" s="254"/>
      <c r="G66" s="32"/>
      <c r="H66" s="209"/>
      <c r="J66" s="6"/>
      <c r="K66" s="6"/>
      <c r="L66" s="6"/>
      <c r="M66" s="6"/>
      <c r="N66" s="6"/>
      <c r="O66" s="6"/>
      <c r="P66" s="6"/>
      <c r="Q66" s="6"/>
      <c r="R66" s="6"/>
    </row>
    <row r="67" spans="1:18" s="8" customFormat="1" x14ac:dyDescent="0.2">
      <c r="A67" s="6"/>
      <c r="B67" s="6"/>
      <c r="C67" s="6"/>
      <c r="D67" s="6"/>
      <c r="E67" s="254"/>
      <c r="F67" s="254"/>
      <c r="G67" s="32"/>
      <c r="H67" s="209"/>
      <c r="J67" s="6"/>
      <c r="K67" s="6"/>
      <c r="L67" s="6"/>
      <c r="M67" s="6"/>
      <c r="N67" s="6"/>
      <c r="O67" s="6"/>
      <c r="P67" s="6"/>
      <c r="Q67" s="6"/>
      <c r="R67" s="6"/>
    </row>
    <row r="68" spans="1:18" s="8" customFormat="1" x14ac:dyDescent="0.2">
      <c r="A68" s="6"/>
      <c r="B68" s="6"/>
      <c r="C68" s="6"/>
      <c r="D68" s="6"/>
      <c r="E68" s="254"/>
      <c r="F68" s="254"/>
      <c r="G68" s="32"/>
      <c r="H68" s="209"/>
      <c r="J68" s="6"/>
      <c r="K68" s="6"/>
      <c r="L68" s="6"/>
      <c r="M68" s="6"/>
      <c r="N68" s="6"/>
      <c r="O68" s="6"/>
      <c r="P68" s="6"/>
      <c r="Q68" s="6"/>
      <c r="R68" s="6"/>
    </row>
    <row r="69" spans="1:18" s="8" customFormat="1" x14ac:dyDescent="0.2">
      <c r="A69" s="6"/>
      <c r="B69" s="6"/>
      <c r="C69" s="6"/>
      <c r="D69" s="6"/>
      <c r="E69" s="254"/>
      <c r="F69" s="254"/>
      <c r="G69" s="32"/>
      <c r="H69" s="209"/>
      <c r="J69" s="6"/>
      <c r="K69" s="6"/>
      <c r="L69" s="6"/>
      <c r="M69" s="6"/>
      <c r="N69" s="6"/>
      <c r="O69" s="6"/>
      <c r="P69" s="6"/>
      <c r="Q69" s="6"/>
      <c r="R69" s="6"/>
    </row>
    <row r="70" spans="1:18" s="8" customFormat="1" x14ac:dyDescent="0.2">
      <c r="A70" s="6"/>
      <c r="B70" s="6"/>
      <c r="C70" s="6"/>
      <c r="D70" s="6"/>
      <c r="E70" s="254"/>
      <c r="F70" s="254"/>
      <c r="G70" s="32"/>
      <c r="H70" s="209"/>
      <c r="J70" s="6"/>
      <c r="K70" s="6"/>
      <c r="L70" s="6"/>
      <c r="M70" s="6"/>
      <c r="N70" s="6"/>
      <c r="O70" s="6"/>
      <c r="P70" s="6"/>
      <c r="Q70" s="6"/>
      <c r="R70" s="6"/>
    </row>
    <row r="71" spans="1:18" s="8" customFormat="1" x14ac:dyDescent="0.2">
      <c r="A71" s="6"/>
      <c r="B71" s="6"/>
      <c r="C71" s="6"/>
      <c r="D71" s="6"/>
      <c r="E71" s="254"/>
      <c r="F71" s="254"/>
      <c r="G71" s="32"/>
      <c r="H71" s="209"/>
      <c r="J71" s="6"/>
      <c r="K71" s="6"/>
      <c r="L71" s="6"/>
      <c r="M71" s="6"/>
      <c r="N71" s="6"/>
      <c r="O71" s="6"/>
      <c r="P71" s="6"/>
      <c r="Q71" s="6"/>
      <c r="R71" s="6"/>
    </row>
    <row r="72" spans="1:18" s="8" customFormat="1" x14ac:dyDescent="0.2">
      <c r="A72" s="6"/>
      <c r="B72" s="6"/>
      <c r="C72" s="6"/>
      <c r="D72" s="6"/>
      <c r="E72" s="254"/>
      <c r="F72" s="254"/>
      <c r="G72" s="32"/>
      <c r="H72" s="209"/>
      <c r="J72" s="6"/>
      <c r="K72" s="6"/>
      <c r="L72" s="6"/>
      <c r="M72" s="6"/>
      <c r="N72" s="6"/>
      <c r="O72" s="6"/>
      <c r="P72" s="6"/>
      <c r="Q72" s="6"/>
      <c r="R72" s="6"/>
    </row>
    <row r="73" spans="1:18" s="8" customFormat="1" x14ac:dyDescent="0.2">
      <c r="A73" s="6"/>
      <c r="B73" s="6"/>
      <c r="C73" s="6"/>
      <c r="D73" s="6"/>
      <c r="E73" s="254"/>
      <c r="F73" s="254"/>
      <c r="G73" s="32"/>
      <c r="H73" s="209"/>
      <c r="J73" s="6"/>
      <c r="K73" s="6"/>
      <c r="L73" s="6"/>
      <c r="M73" s="6"/>
      <c r="N73" s="6"/>
      <c r="O73" s="6"/>
      <c r="P73" s="6"/>
      <c r="Q73" s="6"/>
      <c r="R73" s="6"/>
    </row>
    <row r="74" spans="1:18" s="8" customFormat="1" x14ac:dyDescent="0.2">
      <c r="A74" s="6"/>
      <c r="B74" s="6"/>
      <c r="C74" s="6"/>
      <c r="D74" s="6"/>
      <c r="E74" s="254"/>
      <c r="F74" s="254"/>
      <c r="G74" s="32"/>
      <c r="H74" s="209"/>
      <c r="J74" s="6"/>
      <c r="K74" s="6"/>
      <c r="L74" s="6"/>
      <c r="M74" s="6"/>
      <c r="N74" s="6"/>
      <c r="O74" s="6"/>
      <c r="P74" s="6"/>
      <c r="Q74" s="6"/>
      <c r="R74" s="6"/>
    </row>
    <row r="75" spans="1:18" s="8" customFormat="1" x14ac:dyDescent="0.2">
      <c r="A75" s="6"/>
      <c r="B75" s="6"/>
      <c r="C75" s="6"/>
      <c r="D75" s="6"/>
      <c r="E75" s="254"/>
      <c r="F75" s="254"/>
      <c r="G75" s="32"/>
      <c r="H75" s="209"/>
      <c r="J75" s="6"/>
      <c r="K75" s="6"/>
      <c r="L75" s="6"/>
      <c r="M75" s="6"/>
      <c r="N75" s="6"/>
      <c r="O75" s="6"/>
      <c r="P75" s="6"/>
      <c r="Q75" s="6"/>
      <c r="R75" s="6"/>
    </row>
    <row r="76" spans="1:18" s="8" customFormat="1" x14ac:dyDescent="0.2">
      <c r="A76" s="6"/>
      <c r="B76" s="6"/>
      <c r="C76" s="6"/>
      <c r="D76" s="6"/>
      <c r="E76" s="254"/>
      <c r="F76" s="254"/>
      <c r="G76" s="32"/>
      <c r="H76" s="209"/>
      <c r="J76" s="6"/>
      <c r="K76" s="6"/>
      <c r="L76" s="6"/>
      <c r="M76" s="6"/>
      <c r="N76" s="6"/>
      <c r="O76" s="6"/>
      <c r="P76" s="6"/>
      <c r="Q76" s="6"/>
      <c r="R76" s="6"/>
    </row>
    <row r="77" spans="1:18" s="8" customFormat="1" x14ac:dyDescent="0.2">
      <c r="A77" s="6"/>
      <c r="B77" s="6"/>
      <c r="C77" s="6"/>
      <c r="D77" s="6"/>
      <c r="E77" s="254"/>
      <c r="F77" s="254"/>
      <c r="G77" s="32"/>
      <c r="H77" s="209"/>
      <c r="J77" s="6"/>
      <c r="K77" s="6"/>
      <c r="L77" s="6"/>
      <c r="M77" s="6"/>
      <c r="N77" s="6"/>
      <c r="O77" s="6"/>
      <c r="P77" s="6"/>
      <c r="Q77" s="6"/>
      <c r="R77" s="6"/>
    </row>
    <row r="78" spans="1:18" s="8" customFormat="1" x14ac:dyDescent="0.2">
      <c r="A78" s="6"/>
      <c r="B78" s="6"/>
      <c r="C78" s="6"/>
      <c r="D78" s="6"/>
      <c r="E78" s="254"/>
      <c r="F78" s="254"/>
      <c r="G78" s="32"/>
      <c r="H78" s="209"/>
      <c r="J78" s="6"/>
      <c r="K78" s="6"/>
      <c r="L78" s="6"/>
      <c r="M78" s="6"/>
      <c r="N78" s="6"/>
      <c r="O78" s="6"/>
      <c r="P78" s="6"/>
      <c r="Q78" s="6"/>
      <c r="R78" s="6"/>
    </row>
    <row r="79" spans="1:18" s="8" customFormat="1" x14ac:dyDescent="0.2">
      <c r="A79" s="6"/>
      <c r="B79" s="6"/>
      <c r="C79" s="6"/>
      <c r="D79" s="6"/>
      <c r="E79" s="254"/>
      <c r="F79" s="254"/>
      <c r="G79" s="32"/>
      <c r="H79" s="209"/>
      <c r="J79" s="6"/>
      <c r="K79" s="6"/>
      <c r="L79" s="6"/>
      <c r="M79" s="6"/>
      <c r="N79" s="6"/>
      <c r="O79" s="6"/>
      <c r="P79" s="6"/>
      <c r="Q79" s="6"/>
      <c r="R79" s="6"/>
    </row>
    <row r="80" spans="1:18" s="8" customFormat="1" x14ac:dyDescent="0.2">
      <c r="A80" s="6"/>
      <c r="B80" s="6"/>
      <c r="C80" s="6"/>
      <c r="D80" s="6"/>
      <c r="E80" s="254"/>
      <c r="F80" s="254"/>
      <c r="G80" s="32"/>
      <c r="H80" s="209"/>
      <c r="J80" s="6"/>
      <c r="K80" s="6"/>
      <c r="L80" s="6"/>
      <c r="M80" s="6"/>
      <c r="N80" s="6"/>
      <c r="O80" s="6"/>
      <c r="P80" s="6"/>
      <c r="Q80" s="6"/>
      <c r="R80" s="6"/>
    </row>
    <row r="81" spans="1:18" s="8" customFormat="1" x14ac:dyDescent="0.2">
      <c r="A81" s="6"/>
      <c r="B81" s="6"/>
      <c r="C81" s="6"/>
      <c r="D81" s="6"/>
      <c r="E81" s="254"/>
      <c r="F81" s="254"/>
      <c r="G81" s="32"/>
      <c r="H81" s="209"/>
      <c r="J81" s="6"/>
      <c r="K81" s="6"/>
      <c r="L81" s="6"/>
      <c r="M81" s="6"/>
      <c r="N81" s="6"/>
      <c r="O81" s="6"/>
      <c r="P81" s="6"/>
      <c r="Q81" s="6"/>
      <c r="R81" s="6"/>
    </row>
    <row r="82" spans="1:18" s="8" customFormat="1" x14ac:dyDescent="0.2">
      <c r="A82" s="6"/>
      <c r="B82" s="6"/>
      <c r="C82" s="6"/>
      <c r="D82" s="6"/>
      <c r="E82" s="254"/>
      <c r="F82" s="254"/>
      <c r="G82" s="32"/>
      <c r="H82" s="209"/>
      <c r="J82" s="6"/>
      <c r="K82" s="6"/>
      <c r="L82" s="6"/>
      <c r="M82" s="6"/>
      <c r="N82" s="6"/>
      <c r="O82" s="6"/>
      <c r="P82" s="6"/>
      <c r="Q82" s="6"/>
      <c r="R82" s="6"/>
    </row>
    <row r="83" spans="1:18" s="8" customFormat="1" x14ac:dyDescent="0.2">
      <c r="A83" s="6"/>
      <c r="B83" s="6"/>
      <c r="C83" s="6"/>
      <c r="D83" s="6"/>
      <c r="E83" s="254"/>
      <c r="F83" s="254"/>
      <c r="G83" s="32"/>
      <c r="H83" s="209"/>
      <c r="J83" s="6"/>
      <c r="K83" s="6"/>
      <c r="L83" s="6"/>
      <c r="M83" s="6"/>
      <c r="N83" s="6"/>
      <c r="O83" s="6"/>
      <c r="P83" s="6"/>
      <c r="Q83" s="6"/>
      <c r="R83" s="6"/>
    </row>
    <row r="84" spans="1:18" s="8" customFormat="1" x14ac:dyDescent="0.2">
      <c r="A84" s="6"/>
      <c r="B84" s="6"/>
      <c r="C84" s="6"/>
      <c r="D84" s="6"/>
      <c r="E84" s="254"/>
      <c r="F84" s="254"/>
      <c r="G84" s="32"/>
      <c r="H84" s="209"/>
      <c r="J84" s="6"/>
      <c r="K84" s="6"/>
      <c r="L84" s="6"/>
      <c r="M84" s="6"/>
      <c r="N84" s="6"/>
      <c r="O84" s="6"/>
      <c r="P84" s="6"/>
      <c r="Q84" s="6"/>
      <c r="R84" s="6"/>
    </row>
    <row r="85" spans="1:18" s="8" customFormat="1" x14ac:dyDescent="0.2">
      <c r="A85" s="6"/>
      <c r="B85" s="6"/>
      <c r="C85" s="6"/>
      <c r="D85" s="6"/>
      <c r="E85" s="254"/>
      <c r="F85" s="254"/>
      <c r="G85" s="32"/>
      <c r="H85" s="209"/>
      <c r="J85" s="6"/>
      <c r="K85" s="6"/>
      <c r="L85" s="6"/>
      <c r="M85" s="6"/>
      <c r="N85" s="6"/>
      <c r="O85" s="6"/>
      <c r="P85" s="6"/>
      <c r="Q85" s="6"/>
      <c r="R85" s="6"/>
    </row>
    <row r="86" spans="1:18" s="8" customFormat="1" x14ac:dyDescent="0.2">
      <c r="A86" s="6"/>
      <c r="B86" s="6"/>
      <c r="C86" s="6"/>
      <c r="D86" s="6"/>
      <c r="E86" s="254"/>
      <c r="F86" s="254"/>
      <c r="G86" s="32"/>
      <c r="H86" s="209"/>
      <c r="J86" s="6"/>
      <c r="K86" s="6"/>
      <c r="L86" s="6"/>
      <c r="M86" s="6"/>
      <c r="N86" s="6"/>
      <c r="O86" s="6"/>
      <c r="P86" s="6"/>
      <c r="Q86" s="6"/>
      <c r="R86" s="6"/>
    </row>
    <row r="87" spans="1:18" s="8" customFormat="1" x14ac:dyDescent="0.2">
      <c r="A87" s="6"/>
      <c r="B87" s="6"/>
      <c r="C87" s="6"/>
      <c r="D87" s="6"/>
      <c r="E87" s="254"/>
      <c r="F87" s="254"/>
      <c r="G87" s="32"/>
      <c r="H87" s="209"/>
      <c r="J87" s="6"/>
      <c r="K87" s="6"/>
      <c r="L87" s="6"/>
      <c r="M87" s="6"/>
      <c r="N87" s="6"/>
      <c r="O87" s="6"/>
      <c r="P87" s="6"/>
      <c r="Q87" s="6"/>
      <c r="R87" s="6"/>
    </row>
    <row r="88" spans="1:18" s="8" customFormat="1" x14ac:dyDescent="0.2">
      <c r="A88" s="6"/>
      <c r="B88" s="6"/>
      <c r="C88" s="6"/>
      <c r="D88" s="6"/>
      <c r="E88" s="254"/>
      <c r="F88" s="254"/>
      <c r="G88" s="32"/>
      <c r="H88" s="209"/>
      <c r="J88" s="6"/>
      <c r="K88" s="6"/>
      <c r="L88" s="6"/>
      <c r="M88" s="6"/>
      <c r="N88" s="6"/>
      <c r="O88" s="6"/>
      <c r="P88" s="6"/>
      <c r="Q88" s="6"/>
      <c r="R88" s="6"/>
    </row>
    <row r="89" spans="1:18" s="8" customFormat="1" x14ac:dyDescent="0.2">
      <c r="A89" s="6"/>
      <c r="B89" s="6"/>
      <c r="C89" s="6"/>
      <c r="D89" s="6"/>
      <c r="E89" s="254"/>
      <c r="F89" s="254"/>
      <c r="G89" s="32"/>
      <c r="H89" s="209"/>
      <c r="J89" s="6"/>
      <c r="K89" s="6"/>
      <c r="L89" s="6"/>
      <c r="M89" s="6"/>
      <c r="N89" s="6"/>
      <c r="O89" s="6"/>
      <c r="P89" s="6"/>
      <c r="Q89" s="6"/>
      <c r="R89" s="6"/>
    </row>
    <row r="90" spans="1:18" s="8" customFormat="1" x14ac:dyDescent="0.2">
      <c r="A90" s="6"/>
      <c r="B90" s="6"/>
      <c r="C90" s="6"/>
      <c r="D90" s="6"/>
      <c r="E90" s="254"/>
      <c r="F90" s="254"/>
      <c r="G90" s="32"/>
      <c r="H90" s="209"/>
      <c r="J90" s="6"/>
      <c r="K90" s="6"/>
      <c r="L90" s="6"/>
      <c r="M90" s="6"/>
      <c r="N90" s="6"/>
      <c r="O90" s="6"/>
      <c r="P90" s="6"/>
      <c r="Q90" s="6"/>
      <c r="R90" s="6"/>
    </row>
    <row r="91" spans="1:18" s="8" customFormat="1" x14ac:dyDescent="0.2">
      <c r="A91" s="6"/>
      <c r="B91" s="6"/>
      <c r="C91" s="6"/>
      <c r="D91" s="6"/>
      <c r="E91" s="254"/>
      <c r="F91" s="254"/>
      <c r="G91" s="32"/>
      <c r="H91" s="209"/>
      <c r="J91" s="6"/>
      <c r="K91" s="6"/>
      <c r="L91" s="6"/>
      <c r="M91" s="6"/>
      <c r="N91" s="6"/>
      <c r="O91" s="6"/>
      <c r="P91" s="6"/>
      <c r="Q91" s="6"/>
      <c r="R91" s="6"/>
    </row>
    <row r="92" spans="1:18" s="8" customFormat="1" x14ac:dyDescent="0.2">
      <c r="A92" s="6"/>
      <c r="B92" s="6"/>
      <c r="C92" s="6"/>
      <c r="D92" s="6"/>
      <c r="E92" s="254"/>
      <c r="F92" s="254"/>
      <c r="G92" s="32"/>
      <c r="H92" s="209"/>
      <c r="J92" s="6"/>
      <c r="K92" s="6"/>
      <c r="L92" s="6"/>
      <c r="M92" s="6"/>
      <c r="N92" s="6"/>
      <c r="O92" s="6"/>
      <c r="P92" s="6"/>
      <c r="Q92" s="6"/>
      <c r="R92" s="6"/>
    </row>
    <row r="93" spans="1:18" s="8" customFormat="1" x14ac:dyDescent="0.2">
      <c r="A93" s="6"/>
      <c r="B93" s="6"/>
      <c r="C93" s="6"/>
      <c r="D93" s="6"/>
      <c r="E93" s="254"/>
      <c r="F93" s="254"/>
      <c r="G93" s="32"/>
      <c r="H93" s="209"/>
      <c r="J93" s="6"/>
      <c r="K93" s="6"/>
      <c r="L93" s="6"/>
      <c r="M93" s="6"/>
      <c r="N93" s="6"/>
      <c r="O93" s="6"/>
      <c r="P93" s="6"/>
      <c r="Q93" s="6"/>
      <c r="R93" s="6"/>
    </row>
    <row r="94" spans="1:18" s="8" customFormat="1" x14ac:dyDescent="0.2">
      <c r="A94" s="6"/>
      <c r="B94" s="6"/>
      <c r="C94" s="6"/>
      <c r="D94" s="6"/>
      <c r="E94" s="254"/>
      <c r="F94" s="254"/>
      <c r="G94" s="32"/>
      <c r="H94" s="209"/>
      <c r="J94" s="6"/>
      <c r="K94" s="6"/>
      <c r="L94" s="6"/>
      <c r="M94" s="6"/>
      <c r="N94" s="6"/>
      <c r="O94" s="6"/>
      <c r="P94" s="6"/>
      <c r="Q94" s="6"/>
      <c r="R94" s="6"/>
    </row>
    <row r="95" spans="1:18" s="8" customFormat="1" x14ac:dyDescent="0.2">
      <c r="A95" s="6"/>
      <c r="B95" s="6"/>
      <c r="C95" s="6"/>
      <c r="D95" s="6"/>
      <c r="E95" s="254"/>
      <c r="F95" s="254"/>
      <c r="G95" s="32"/>
      <c r="H95" s="209"/>
      <c r="J95" s="6"/>
      <c r="K95" s="6"/>
      <c r="L95" s="6"/>
      <c r="M95" s="6"/>
      <c r="N95" s="6"/>
      <c r="O95" s="6"/>
      <c r="P95" s="6"/>
      <c r="Q95" s="6"/>
      <c r="R95" s="6"/>
    </row>
    <row r="96" spans="1:18" s="8" customFormat="1" x14ac:dyDescent="0.2">
      <c r="A96" s="6"/>
      <c r="B96" s="6"/>
      <c r="C96" s="6"/>
      <c r="D96" s="6"/>
      <c r="E96" s="254"/>
      <c r="F96" s="254"/>
      <c r="G96" s="32"/>
      <c r="H96" s="209"/>
      <c r="J96" s="6"/>
      <c r="K96" s="6"/>
      <c r="L96" s="6"/>
      <c r="M96" s="6"/>
      <c r="N96" s="6"/>
      <c r="O96" s="6"/>
      <c r="P96" s="6"/>
      <c r="Q96" s="6"/>
      <c r="R96" s="6"/>
    </row>
    <row r="97" spans="1:18" s="8" customFormat="1" x14ac:dyDescent="0.2">
      <c r="A97" s="6"/>
      <c r="B97" s="6"/>
      <c r="C97" s="6"/>
      <c r="D97" s="6"/>
      <c r="E97" s="254"/>
      <c r="F97" s="254"/>
      <c r="G97" s="32"/>
      <c r="H97" s="209"/>
      <c r="J97" s="6"/>
      <c r="K97" s="6"/>
      <c r="L97" s="6"/>
      <c r="M97" s="6"/>
      <c r="N97" s="6"/>
      <c r="O97" s="6"/>
      <c r="P97" s="6"/>
      <c r="Q97" s="6"/>
      <c r="R97" s="6"/>
    </row>
    <row r="98" spans="1:18" s="8" customFormat="1" x14ac:dyDescent="0.2">
      <c r="A98" s="6"/>
      <c r="B98" s="6"/>
      <c r="C98" s="6"/>
      <c r="D98" s="6"/>
      <c r="E98" s="254"/>
      <c r="F98" s="254"/>
      <c r="G98" s="32"/>
      <c r="H98" s="209"/>
      <c r="J98" s="6"/>
      <c r="K98" s="6"/>
      <c r="L98" s="6"/>
      <c r="M98" s="6"/>
      <c r="N98" s="6"/>
      <c r="O98" s="6"/>
      <c r="P98" s="6"/>
      <c r="Q98" s="6"/>
      <c r="R98" s="6"/>
    </row>
    <row r="99" spans="1:18" s="8" customFormat="1" x14ac:dyDescent="0.2">
      <c r="A99" s="6"/>
      <c r="B99" s="6"/>
      <c r="C99" s="6"/>
      <c r="D99" s="6"/>
      <c r="E99" s="254"/>
      <c r="F99" s="254"/>
      <c r="G99" s="32"/>
      <c r="H99" s="209"/>
      <c r="J99" s="6"/>
      <c r="K99" s="6"/>
      <c r="L99" s="6"/>
      <c r="M99" s="6"/>
      <c r="N99" s="6"/>
      <c r="O99" s="6"/>
      <c r="P99" s="6"/>
      <c r="Q99" s="6"/>
      <c r="R99" s="6"/>
    </row>
    <row r="100" spans="1:18" s="8" customFormat="1" x14ac:dyDescent="0.2">
      <c r="A100" s="6"/>
      <c r="B100" s="6"/>
      <c r="C100" s="6"/>
      <c r="D100" s="6"/>
      <c r="E100" s="254"/>
      <c r="F100" s="254"/>
      <c r="G100" s="32"/>
      <c r="H100" s="209"/>
      <c r="J100" s="6"/>
      <c r="K100" s="6"/>
      <c r="L100" s="6"/>
      <c r="M100" s="6"/>
      <c r="N100" s="6"/>
      <c r="O100" s="6"/>
      <c r="P100" s="6"/>
      <c r="Q100" s="6"/>
      <c r="R100" s="6"/>
    </row>
    <row r="101" spans="1:18" s="8" customFormat="1" x14ac:dyDescent="0.2">
      <c r="A101" s="6"/>
      <c r="B101" s="6"/>
      <c r="C101" s="6"/>
      <c r="D101" s="6"/>
      <c r="E101" s="254"/>
      <c r="F101" s="254"/>
      <c r="G101" s="32"/>
      <c r="H101" s="209"/>
      <c r="J101" s="6"/>
      <c r="K101" s="6"/>
      <c r="L101" s="6"/>
      <c r="M101" s="6"/>
      <c r="N101" s="6"/>
      <c r="O101" s="6"/>
      <c r="P101" s="6"/>
      <c r="Q101" s="6"/>
      <c r="R101" s="6"/>
    </row>
    <row r="102" spans="1:18" s="8" customFormat="1" x14ac:dyDescent="0.2">
      <c r="A102" s="6"/>
      <c r="B102" s="6"/>
      <c r="C102" s="6"/>
      <c r="D102" s="6"/>
      <c r="E102" s="254"/>
      <c r="F102" s="254"/>
      <c r="G102" s="32"/>
      <c r="H102" s="209"/>
      <c r="J102" s="6"/>
      <c r="K102" s="6"/>
      <c r="L102" s="6"/>
      <c r="M102" s="6"/>
      <c r="N102" s="6"/>
      <c r="O102" s="6"/>
      <c r="P102" s="6"/>
      <c r="Q102" s="6"/>
      <c r="R102" s="6"/>
    </row>
    <row r="103" spans="1:18" s="8" customFormat="1" x14ac:dyDescent="0.2">
      <c r="A103" s="6"/>
      <c r="B103" s="6"/>
      <c r="C103" s="6"/>
      <c r="D103" s="6"/>
      <c r="E103" s="254"/>
      <c r="F103" s="254"/>
      <c r="G103" s="32"/>
      <c r="H103" s="209"/>
      <c r="J103" s="6"/>
      <c r="K103" s="6"/>
      <c r="L103" s="6"/>
      <c r="M103" s="6"/>
      <c r="N103" s="6"/>
      <c r="O103" s="6"/>
      <c r="P103" s="6"/>
      <c r="Q103" s="6"/>
      <c r="R103" s="6"/>
    </row>
    <row r="104" spans="1:18" s="8" customFormat="1" x14ac:dyDescent="0.2">
      <c r="A104" s="6"/>
      <c r="B104" s="6"/>
      <c r="C104" s="6"/>
      <c r="D104" s="6"/>
      <c r="E104" s="254"/>
      <c r="F104" s="254"/>
      <c r="G104" s="32"/>
      <c r="H104" s="209"/>
      <c r="J104" s="6"/>
      <c r="K104" s="6"/>
      <c r="L104" s="6"/>
      <c r="M104" s="6"/>
      <c r="N104" s="6"/>
      <c r="O104" s="6"/>
      <c r="P104" s="6"/>
      <c r="Q104" s="6"/>
      <c r="R104" s="6"/>
    </row>
    <row r="105" spans="1:18" s="8" customFormat="1" x14ac:dyDescent="0.2">
      <c r="A105" s="6"/>
      <c r="B105" s="6"/>
      <c r="C105" s="6"/>
      <c r="D105" s="6"/>
      <c r="E105" s="254"/>
      <c r="F105" s="254"/>
      <c r="G105" s="32"/>
      <c r="H105" s="209"/>
      <c r="J105" s="6"/>
      <c r="K105" s="6"/>
      <c r="L105" s="6"/>
      <c r="M105" s="6"/>
      <c r="N105" s="6"/>
      <c r="O105" s="6"/>
      <c r="P105" s="6"/>
      <c r="Q105" s="6"/>
      <c r="R105" s="6"/>
    </row>
    <row r="106" spans="1:18" s="8" customFormat="1" x14ac:dyDescent="0.2">
      <c r="A106" s="6"/>
      <c r="B106" s="6"/>
      <c r="C106" s="6"/>
      <c r="D106" s="6"/>
      <c r="E106" s="254"/>
      <c r="F106" s="254"/>
      <c r="G106" s="32"/>
      <c r="H106" s="209"/>
      <c r="J106" s="6"/>
      <c r="K106" s="6"/>
      <c r="L106" s="6"/>
      <c r="M106" s="6"/>
      <c r="N106" s="6"/>
      <c r="O106" s="6"/>
      <c r="P106" s="6"/>
      <c r="Q106" s="6"/>
      <c r="R106" s="6"/>
    </row>
    <row r="107" spans="1:18" s="8" customFormat="1" x14ac:dyDescent="0.2">
      <c r="A107" s="6"/>
      <c r="B107" s="6"/>
      <c r="C107" s="6"/>
      <c r="D107" s="6"/>
      <c r="E107" s="254"/>
      <c r="F107" s="254"/>
      <c r="G107" s="32"/>
      <c r="H107" s="209"/>
      <c r="J107" s="6"/>
      <c r="K107" s="6"/>
      <c r="L107" s="6"/>
      <c r="M107" s="6"/>
      <c r="N107" s="6"/>
      <c r="O107" s="6"/>
      <c r="P107" s="6"/>
      <c r="Q107" s="6"/>
      <c r="R107" s="6"/>
    </row>
    <row r="108" spans="1:18" s="8" customFormat="1" x14ac:dyDescent="0.2">
      <c r="A108" s="6"/>
      <c r="B108" s="6"/>
      <c r="C108" s="6"/>
      <c r="D108" s="6"/>
      <c r="E108" s="254"/>
      <c r="F108" s="254"/>
      <c r="G108" s="32"/>
      <c r="H108" s="209"/>
      <c r="J108" s="6"/>
      <c r="K108" s="6"/>
      <c r="L108" s="6"/>
      <c r="M108" s="6"/>
      <c r="N108" s="6"/>
      <c r="O108" s="6"/>
      <c r="P108" s="6"/>
      <c r="Q108" s="6"/>
      <c r="R108" s="6"/>
    </row>
    <row r="109" spans="1:18" s="8" customFormat="1" x14ac:dyDescent="0.2">
      <c r="A109" s="6"/>
      <c r="B109" s="6"/>
      <c r="C109" s="6"/>
      <c r="D109" s="6"/>
      <c r="E109" s="254"/>
      <c r="F109" s="254"/>
      <c r="G109" s="32"/>
      <c r="H109" s="209"/>
      <c r="J109" s="6"/>
      <c r="K109" s="6"/>
      <c r="L109" s="6"/>
      <c r="M109" s="6"/>
      <c r="N109" s="6"/>
      <c r="O109" s="6"/>
      <c r="P109" s="6"/>
      <c r="Q109" s="6"/>
      <c r="R109" s="6"/>
    </row>
    <row r="110" spans="1:18" s="8" customFormat="1" x14ac:dyDescent="0.2">
      <c r="A110" s="6"/>
      <c r="B110" s="6"/>
      <c r="C110" s="6"/>
      <c r="D110" s="6"/>
      <c r="E110" s="254"/>
      <c r="F110" s="254"/>
      <c r="G110" s="32"/>
      <c r="H110" s="209"/>
      <c r="J110" s="6"/>
      <c r="K110" s="6"/>
      <c r="L110" s="6"/>
      <c r="M110" s="6"/>
      <c r="N110" s="6"/>
      <c r="O110" s="6"/>
      <c r="P110" s="6"/>
      <c r="Q110" s="6"/>
      <c r="R110" s="6"/>
    </row>
    <row r="111" spans="1:18" s="8" customFormat="1" x14ac:dyDescent="0.2">
      <c r="A111" s="6"/>
      <c r="B111" s="6"/>
      <c r="C111" s="6"/>
      <c r="D111" s="6"/>
      <c r="E111" s="254"/>
      <c r="F111" s="254"/>
      <c r="G111" s="32"/>
      <c r="H111" s="209"/>
      <c r="J111" s="6"/>
      <c r="K111" s="6"/>
      <c r="L111" s="6"/>
      <c r="M111" s="6"/>
      <c r="N111" s="6"/>
      <c r="O111" s="6"/>
      <c r="P111" s="6"/>
      <c r="Q111" s="6"/>
      <c r="R111" s="6"/>
    </row>
    <row r="112" spans="1:18" s="8" customFormat="1" x14ac:dyDescent="0.2">
      <c r="A112" s="6"/>
      <c r="B112" s="6"/>
      <c r="C112" s="6"/>
      <c r="D112" s="6"/>
      <c r="E112" s="254"/>
      <c r="F112" s="254"/>
      <c r="G112" s="32"/>
      <c r="H112" s="209"/>
      <c r="J112" s="6"/>
      <c r="K112" s="6"/>
      <c r="L112" s="6"/>
      <c r="M112" s="6"/>
      <c r="N112" s="6"/>
      <c r="O112" s="6"/>
      <c r="P112" s="6"/>
      <c r="Q112" s="6"/>
      <c r="R112" s="6"/>
    </row>
    <row r="113" spans="1:18" s="8" customFormat="1" x14ac:dyDescent="0.2">
      <c r="A113" s="6"/>
      <c r="B113" s="6"/>
      <c r="C113" s="6"/>
      <c r="D113" s="6"/>
      <c r="E113" s="254"/>
      <c r="F113" s="254"/>
      <c r="G113" s="32"/>
      <c r="H113" s="209"/>
      <c r="J113" s="6"/>
      <c r="K113" s="6"/>
      <c r="L113" s="6"/>
      <c r="M113" s="6"/>
      <c r="N113" s="6"/>
      <c r="O113" s="6"/>
      <c r="P113" s="6"/>
      <c r="Q113" s="6"/>
      <c r="R113" s="6"/>
    </row>
    <row r="114" spans="1:18" s="8" customFormat="1" x14ac:dyDescent="0.2">
      <c r="A114" s="6"/>
      <c r="B114" s="6"/>
      <c r="C114" s="6"/>
      <c r="D114" s="6"/>
      <c r="E114" s="254"/>
      <c r="F114" s="254"/>
      <c r="G114" s="32"/>
      <c r="H114" s="209"/>
      <c r="J114" s="6"/>
      <c r="K114" s="6"/>
      <c r="L114" s="6"/>
      <c r="M114" s="6"/>
      <c r="N114" s="6"/>
      <c r="O114" s="6"/>
      <c r="P114" s="6"/>
      <c r="Q114" s="6"/>
      <c r="R114" s="6"/>
    </row>
    <row r="115" spans="1:18" s="8" customFormat="1" x14ac:dyDescent="0.2">
      <c r="A115" s="6"/>
      <c r="B115" s="6"/>
      <c r="C115" s="6"/>
      <c r="D115" s="6"/>
      <c r="E115" s="254"/>
      <c r="F115" s="254"/>
      <c r="G115" s="32"/>
      <c r="H115" s="209"/>
      <c r="J115" s="6"/>
      <c r="K115" s="6"/>
      <c r="L115" s="6"/>
      <c r="M115" s="6"/>
      <c r="N115" s="6"/>
      <c r="O115" s="6"/>
      <c r="P115" s="6"/>
      <c r="Q115" s="6"/>
      <c r="R115" s="6"/>
    </row>
    <row r="116" spans="1:18" s="8" customFormat="1" x14ac:dyDescent="0.2">
      <c r="A116" s="6"/>
      <c r="B116" s="6"/>
      <c r="C116" s="6"/>
      <c r="D116" s="6"/>
      <c r="E116" s="254"/>
      <c r="F116" s="254"/>
      <c r="G116" s="32"/>
      <c r="H116" s="209"/>
      <c r="J116" s="6"/>
      <c r="K116" s="6"/>
      <c r="L116" s="6"/>
      <c r="M116" s="6"/>
      <c r="N116" s="6"/>
      <c r="O116" s="6"/>
      <c r="P116" s="6"/>
      <c r="Q116" s="6"/>
      <c r="R116" s="6"/>
    </row>
    <row r="117" spans="1:18" s="8" customFormat="1" x14ac:dyDescent="0.2">
      <c r="A117" s="6"/>
      <c r="B117" s="6"/>
      <c r="C117" s="6"/>
      <c r="D117" s="6"/>
      <c r="E117" s="254"/>
      <c r="F117" s="254"/>
      <c r="G117" s="32"/>
      <c r="H117" s="209"/>
      <c r="J117" s="6"/>
      <c r="K117" s="6"/>
      <c r="L117" s="6"/>
      <c r="M117" s="6"/>
      <c r="N117" s="6"/>
      <c r="O117" s="6"/>
      <c r="P117" s="6"/>
      <c r="Q117" s="6"/>
      <c r="R117" s="6"/>
    </row>
    <row r="118" spans="1:18" s="8" customFormat="1" x14ac:dyDescent="0.2">
      <c r="A118" s="6"/>
      <c r="B118" s="6"/>
      <c r="C118" s="6"/>
      <c r="D118" s="6"/>
      <c r="E118" s="254"/>
      <c r="F118" s="254"/>
      <c r="G118" s="32"/>
      <c r="H118" s="209"/>
      <c r="J118" s="6"/>
      <c r="K118" s="6"/>
      <c r="L118" s="6"/>
      <c r="M118" s="6"/>
      <c r="N118" s="6"/>
      <c r="O118" s="6"/>
      <c r="P118" s="6"/>
      <c r="Q118" s="6"/>
      <c r="R118" s="6"/>
    </row>
    <row r="119" spans="1:18" s="8" customFormat="1" x14ac:dyDescent="0.2">
      <c r="A119" s="6"/>
      <c r="B119" s="6"/>
      <c r="C119" s="6"/>
      <c r="D119" s="6"/>
      <c r="E119" s="254"/>
      <c r="F119" s="254"/>
      <c r="G119" s="32"/>
      <c r="H119" s="209"/>
      <c r="J119" s="6"/>
      <c r="K119" s="6"/>
      <c r="L119" s="6"/>
      <c r="M119" s="6"/>
      <c r="N119" s="6"/>
      <c r="O119" s="6"/>
      <c r="P119" s="6"/>
      <c r="Q119" s="6"/>
      <c r="R119" s="6"/>
    </row>
    <row r="120" spans="1:18" s="8" customFormat="1" x14ac:dyDescent="0.2">
      <c r="A120" s="6"/>
      <c r="B120" s="6"/>
      <c r="C120" s="6"/>
      <c r="D120" s="6"/>
      <c r="E120" s="254"/>
      <c r="F120" s="254"/>
      <c r="G120" s="32"/>
      <c r="H120" s="209"/>
      <c r="J120" s="6"/>
      <c r="K120" s="6"/>
      <c r="L120" s="6"/>
      <c r="M120" s="6"/>
      <c r="N120" s="6"/>
      <c r="O120" s="6"/>
      <c r="P120" s="6"/>
      <c r="Q120" s="6"/>
      <c r="R120" s="6"/>
    </row>
    <row r="121" spans="1:18" s="8" customFormat="1" x14ac:dyDescent="0.2">
      <c r="A121" s="6"/>
      <c r="B121" s="6"/>
      <c r="C121" s="6"/>
      <c r="D121" s="6"/>
      <c r="E121" s="254"/>
      <c r="F121" s="254"/>
      <c r="G121" s="32"/>
      <c r="H121" s="209"/>
      <c r="J121" s="6"/>
      <c r="K121" s="6"/>
      <c r="L121" s="6"/>
      <c r="M121" s="6"/>
      <c r="N121" s="6"/>
      <c r="O121" s="6"/>
      <c r="P121" s="6"/>
      <c r="Q121" s="6"/>
      <c r="R121" s="6"/>
    </row>
    <row r="122" spans="1:18" s="8" customFormat="1" x14ac:dyDescent="0.2">
      <c r="A122" s="6"/>
      <c r="B122" s="6"/>
      <c r="C122" s="6"/>
      <c r="D122" s="6"/>
      <c r="E122" s="254"/>
      <c r="F122" s="254"/>
      <c r="G122" s="32"/>
      <c r="H122" s="209"/>
      <c r="J122" s="6"/>
      <c r="K122" s="6"/>
      <c r="L122" s="6"/>
      <c r="M122" s="6"/>
      <c r="N122" s="6"/>
      <c r="O122" s="6"/>
      <c r="P122" s="6"/>
      <c r="Q122" s="6"/>
      <c r="R122" s="6"/>
    </row>
    <row r="123" spans="1:18" s="8" customFormat="1" x14ac:dyDescent="0.2">
      <c r="A123" s="6"/>
      <c r="B123" s="6"/>
      <c r="C123" s="6"/>
      <c r="D123" s="6"/>
      <c r="E123" s="254"/>
      <c r="F123" s="254"/>
      <c r="G123" s="32"/>
      <c r="H123" s="209"/>
      <c r="J123" s="6"/>
      <c r="K123" s="6"/>
      <c r="L123" s="6"/>
      <c r="M123" s="6"/>
      <c r="N123" s="6"/>
      <c r="O123" s="6"/>
      <c r="P123" s="6"/>
      <c r="Q123" s="6"/>
      <c r="R123" s="6"/>
    </row>
    <row r="124" spans="1:18" s="8" customFormat="1" x14ac:dyDescent="0.2">
      <c r="A124" s="6"/>
      <c r="B124" s="6"/>
      <c r="C124" s="6"/>
      <c r="D124" s="6"/>
      <c r="E124" s="254"/>
      <c r="F124" s="254"/>
      <c r="G124" s="32"/>
      <c r="H124" s="209"/>
      <c r="J124" s="6"/>
      <c r="K124" s="6"/>
      <c r="L124" s="6"/>
      <c r="M124" s="6"/>
      <c r="N124" s="6"/>
      <c r="O124" s="6"/>
      <c r="P124" s="6"/>
      <c r="Q124" s="6"/>
      <c r="R124" s="6"/>
    </row>
    <row r="125" spans="1:18" s="8" customFormat="1" x14ac:dyDescent="0.2">
      <c r="A125" s="6"/>
      <c r="B125" s="6"/>
      <c r="C125" s="6"/>
      <c r="D125" s="6"/>
      <c r="E125" s="254"/>
      <c r="F125" s="254"/>
      <c r="G125" s="32"/>
      <c r="H125" s="209"/>
      <c r="J125" s="6"/>
      <c r="K125" s="6"/>
      <c r="L125" s="6"/>
      <c r="M125" s="6"/>
      <c r="N125" s="6"/>
      <c r="O125" s="6"/>
      <c r="P125" s="6"/>
      <c r="Q125" s="6"/>
      <c r="R125" s="6"/>
    </row>
    <row r="126" spans="1:18" s="8" customFormat="1" x14ac:dyDescent="0.2">
      <c r="A126" s="6"/>
      <c r="B126" s="6"/>
      <c r="C126" s="6"/>
      <c r="D126" s="6"/>
      <c r="E126" s="254"/>
      <c r="F126" s="254"/>
      <c r="G126" s="32"/>
      <c r="H126" s="209"/>
      <c r="J126" s="6"/>
      <c r="K126" s="6"/>
      <c r="L126" s="6"/>
      <c r="M126" s="6"/>
      <c r="N126" s="6"/>
      <c r="O126" s="6"/>
      <c r="P126" s="6"/>
      <c r="Q126" s="6"/>
      <c r="R126" s="6"/>
    </row>
    <row r="127" spans="1:18" s="8" customFormat="1" x14ac:dyDescent="0.2">
      <c r="A127" s="6"/>
      <c r="B127" s="6"/>
      <c r="C127" s="6"/>
      <c r="D127" s="6"/>
      <c r="E127" s="254"/>
      <c r="F127" s="254"/>
      <c r="G127" s="32"/>
      <c r="H127" s="209"/>
      <c r="J127" s="6"/>
      <c r="K127" s="6"/>
      <c r="L127" s="6"/>
      <c r="M127" s="6"/>
      <c r="N127" s="6"/>
      <c r="O127" s="6"/>
      <c r="P127" s="6"/>
      <c r="Q127" s="6"/>
      <c r="R127" s="6"/>
    </row>
    <row r="128" spans="1:18" s="8" customFormat="1" x14ac:dyDescent="0.2">
      <c r="A128" s="6"/>
      <c r="B128" s="6"/>
      <c r="C128" s="6"/>
      <c r="D128" s="6"/>
      <c r="E128" s="254"/>
      <c r="F128" s="254"/>
      <c r="G128" s="32"/>
      <c r="H128" s="209"/>
      <c r="J128" s="6"/>
      <c r="K128" s="6"/>
      <c r="L128" s="6"/>
      <c r="M128" s="6"/>
      <c r="N128" s="6"/>
      <c r="O128" s="6"/>
      <c r="P128" s="6"/>
      <c r="Q128" s="6"/>
      <c r="R128" s="6"/>
    </row>
    <row r="129" spans="1:18" s="8" customFormat="1" x14ac:dyDescent="0.2">
      <c r="A129" s="6"/>
      <c r="B129" s="6"/>
      <c r="C129" s="6"/>
      <c r="D129" s="6"/>
      <c r="E129" s="254"/>
      <c r="F129" s="254"/>
      <c r="G129" s="32"/>
      <c r="H129" s="209"/>
      <c r="J129" s="6"/>
      <c r="K129" s="6"/>
      <c r="L129" s="6"/>
      <c r="M129" s="6"/>
      <c r="N129" s="6"/>
      <c r="O129" s="6"/>
      <c r="P129" s="6"/>
      <c r="Q129" s="6"/>
      <c r="R129" s="6"/>
    </row>
    <row r="130" spans="1:18" s="8" customFormat="1" x14ac:dyDescent="0.2">
      <c r="A130" s="6"/>
      <c r="B130" s="6"/>
      <c r="C130" s="6"/>
      <c r="D130" s="6"/>
      <c r="E130" s="254"/>
      <c r="F130" s="254"/>
      <c r="G130" s="32"/>
      <c r="H130" s="209"/>
      <c r="J130" s="6"/>
      <c r="K130" s="6"/>
      <c r="L130" s="6"/>
      <c r="M130" s="6"/>
      <c r="N130" s="6"/>
      <c r="O130" s="6"/>
      <c r="P130" s="6"/>
      <c r="Q130" s="6"/>
      <c r="R130" s="6"/>
    </row>
    <row r="131" spans="1:18" s="8" customFormat="1" x14ac:dyDescent="0.2">
      <c r="A131" s="6"/>
      <c r="B131" s="6"/>
      <c r="C131" s="6"/>
      <c r="D131" s="6"/>
      <c r="E131" s="254"/>
      <c r="F131" s="254"/>
      <c r="G131" s="32"/>
      <c r="H131" s="209"/>
      <c r="J131" s="6"/>
      <c r="K131" s="6"/>
      <c r="L131" s="6"/>
      <c r="M131" s="6"/>
      <c r="N131" s="6"/>
      <c r="O131" s="6"/>
      <c r="P131" s="6"/>
      <c r="Q131" s="6"/>
      <c r="R131" s="6"/>
    </row>
    <row r="132" spans="1:18" s="8" customFormat="1" x14ac:dyDescent="0.2">
      <c r="A132" s="6"/>
      <c r="B132" s="6"/>
      <c r="C132" s="6"/>
      <c r="D132" s="6"/>
      <c r="E132" s="254"/>
      <c r="F132" s="254"/>
      <c r="G132" s="32"/>
      <c r="H132" s="209"/>
      <c r="J132" s="6"/>
      <c r="K132" s="6"/>
      <c r="L132" s="6"/>
      <c r="M132" s="6"/>
      <c r="N132" s="6"/>
      <c r="O132" s="6"/>
      <c r="P132" s="6"/>
      <c r="Q132" s="6"/>
      <c r="R132" s="6"/>
    </row>
    <row r="133" spans="1:18" s="8" customFormat="1" x14ac:dyDescent="0.2">
      <c r="A133" s="6"/>
      <c r="B133" s="6"/>
      <c r="C133" s="6"/>
      <c r="D133" s="6"/>
      <c r="E133" s="254"/>
      <c r="F133" s="254"/>
      <c r="G133" s="32"/>
      <c r="H133" s="209"/>
      <c r="J133" s="6"/>
      <c r="K133" s="6"/>
      <c r="L133" s="6"/>
      <c r="M133" s="6"/>
      <c r="N133" s="6"/>
      <c r="O133" s="6"/>
      <c r="P133" s="6"/>
      <c r="Q133" s="6"/>
      <c r="R133" s="6"/>
    </row>
    <row r="134" spans="1:18" s="8" customFormat="1" x14ac:dyDescent="0.2">
      <c r="A134" s="6"/>
      <c r="B134" s="6"/>
      <c r="C134" s="6"/>
      <c r="D134" s="6"/>
      <c r="E134" s="254"/>
      <c r="F134" s="254"/>
      <c r="G134" s="32"/>
      <c r="H134" s="209"/>
      <c r="J134" s="6"/>
      <c r="K134" s="6"/>
      <c r="L134" s="6"/>
      <c r="M134" s="6"/>
      <c r="N134" s="6"/>
      <c r="O134" s="6"/>
      <c r="P134" s="6"/>
      <c r="Q134" s="6"/>
      <c r="R134" s="6"/>
    </row>
    <row r="135" spans="1:18" s="8" customFormat="1" x14ac:dyDescent="0.2">
      <c r="A135" s="6"/>
      <c r="B135" s="6"/>
      <c r="C135" s="6"/>
      <c r="D135" s="6"/>
      <c r="E135" s="254"/>
      <c r="F135" s="254"/>
      <c r="G135" s="32"/>
      <c r="H135" s="209"/>
      <c r="J135" s="6"/>
      <c r="K135" s="6"/>
      <c r="L135" s="6"/>
      <c r="M135" s="6"/>
      <c r="N135" s="6"/>
      <c r="O135" s="6"/>
      <c r="P135" s="6"/>
      <c r="Q135" s="6"/>
      <c r="R135" s="6"/>
    </row>
    <row r="136" spans="1:18" s="8" customFormat="1" x14ac:dyDescent="0.2">
      <c r="A136" s="6"/>
      <c r="B136" s="6"/>
      <c r="C136" s="6"/>
      <c r="D136" s="6"/>
      <c r="E136" s="254"/>
      <c r="F136" s="254"/>
      <c r="G136" s="32"/>
      <c r="H136" s="209"/>
      <c r="J136" s="6"/>
      <c r="K136" s="6"/>
      <c r="L136" s="6"/>
      <c r="M136" s="6"/>
      <c r="N136" s="6"/>
      <c r="O136" s="6"/>
      <c r="P136" s="6"/>
      <c r="Q136" s="6"/>
      <c r="R136" s="6"/>
    </row>
    <row r="137" spans="1:18" s="8" customFormat="1" x14ac:dyDescent="0.2">
      <c r="A137" s="6"/>
      <c r="B137" s="6"/>
      <c r="C137" s="6"/>
      <c r="D137" s="6"/>
      <c r="E137" s="254"/>
      <c r="F137" s="254"/>
      <c r="G137" s="32"/>
      <c r="H137" s="209"/>
      <c r="J137" s="6"/>
      <c r="K137" s="6"/>
      <c r="L137" s="6"/>
      <c r="M137" s="6"/>
      <c r="N137" s="6"/>
      <c r="O137" s="6"/>
      <c r="P137" s="6"/>
      <c r="Q137" s="6"/>
      <c r="R137" s="6"/>
    </row>
    <row r="138" spans="1:18" s="8" customFormat="1" x14ac:dyDescent="0.2">
      <c r="A138" s="6"/>
      <c r="B138" s="6"/>
      <c r="C138" s="6"/>
      <c r="D138" s="6"/>
      <c r="E138" s="254"/>
      <c r="F138" s="254"/>
      <c r="G138" s="32"/>
      <c r="H138" s="209"/>
      <c r="J138" s="6"/>
      <c r="K138" s="6"/>
      <c r="L138" s="6"/>
      <c r="M138" s="6"/>
      <c r="N138" s="6"/>
      <c r="O138" s="6"/>
      <c r="P138" s="6"/>
      <c r="Q138" s="6"/>
      <c r="R138" s="6"/>
    </row>
    <row r="139" spans="1:18" s="8" customFormat="1" x14ac:dyDescent="0.2">
      <c r="A139" s="6"/>
      <c r="B139" s="6"/>
      <c r="C139" s="6"/>
      <c r="D139" s="6"/>
      <c r="E139" s="254"/>
      <c r="F139" s="254"/>
      <c r="G139" s="32"/>
      <c r="H139" s="209"/>
      <c r="J139" s="6"/>
      <c r="K139" s="6"/>
      <c r="L139" s="6"/>
      <c r="M139" s="6"/>
      <c r="N139" s="6"/>
      <c r="O139" s="6"/>
      <c r="P139" s="6"/>
      <c r="Q139" s="6"/>
      <c r="R139" s="6"/>
    </row>
    <row r="140" spans="1:18" s="8" customFormat="1" x14ac:dyDescent="0.2">
      <c r="A140" s="6"/>
      <c r="B140" s="6"/>
      <c r="C140" s="6"/>
      <c r="D140" s="6"/>
      <c r="E140" s="254"/>
      <c r="F140" s="254"/>
      <c r="G140" s="32"/>
      <c r="H140" s="209"/>
      <c r="J140" s="6"/>
      <c r="K140" s="6"/>
      <c r="L140" s="6"/>
      <c r="M140" s="6"/>
      <c r="N140" s="6"/>
      <c r="O140" s="6"/>
      <c r="P140" s="6"/>
      <c r="Q140" s="6"/>
      <c r="R140" s="6"/>
    </row>
    <row r="141" spans="1:18" s="8" customFormat="1" x14ac:dyDescent="0.2">
      <c r="A141" s="6"/>
      <c r="B141" s="6"/>
      <c r="C141" s="6"/>
      <c r="D141" s="6"/>
      <c r="E141" s="254"/>
      <c r="F141" s="254"/>
      <c r="G141" s="32"/>
      <c r="H141" s="209"/>
      <c r="J141" s="6"/>
      <c r="K141" s="6"/>
      <c r="L141" s="6"/>
      <c r="M141" s="6"/>
      <c r="N141" s="6"/>
      <c r="O141" s="6"/>
      <c r="P141" s="6"/>
      <c r="Q141" s="6"/>
      <c r="R141" s="6"/>
    </row>
    <row r="142" spans="1:18" s="8" customFormat="1" x14ac:dyDescent="0.2">
      <c r="A142" s="6"/>
      <c r="B142" s="6"/>
      <c r="C142" s="6"/>
      <c r="D142" s="6"/>
      <c r="E142" s="254"/>
      <c r="F142" s="254"/>
      <c r="G142" s="32"/>
      <c r="H142" s="209"/>
      <c r="J142" s="6"/>
      <c r="K142" s="6"/>
      <c r="L142" s="6"/>
      <c r="M142" s="6"/>
      <c r="N142" s="6"/>
      <c r="O142" s="6"/>
      <c r="P142" s="6"/>
      <c r="Q142" s="6"/>
      <c r="R142" s="6"/>
    </row>
    <row r="143" spans="1:18" s="8" customFormat="1" x14ac:dyDescent="0.2">
      <c r="A143" s="6"/>
      <c r="B143" s="6"/>
      <c r="C143" s="6"/>
      <c r="D143" s="6"/>
      <c r="E143" s="254"/>
      <c r="F143" s="254"/>
      <c r="G143" s="32"/>
      <c r="H143" s="209"/>
      <c r="J143" s="6"/>
      <c r="K143" s="6"/>
      <c r="L143" s="6"/>
      <c r="M143" s="6"/>
      <c r="N143" s="6"/>
      <c r="O143" s="6"/>
      <c r="P143" s="6"/>
      <c r="Q143" s="6"/>
      <c r="R143" s="6"/>
    </row>
    <row r="144" spans="1:18" s="8" customFormat="1" x14ac:dyDescent="0.2">
      <c r="A144" s="6"/>
      <c r="B144" s="6"/>
      <c r="C144" s="6"/>
      <c r="D144" s="6"/>
      <c r="E144" s="254"/>
      <c r="F144" s="254"/>
      <c r="G144" s="32"/>
      <c r="H144" s="209"/>
      <c r="J144" s="6"/>
      <c r="K144" s="6"/>
      <c r="L144" s="6"/>
      <c r="M144" s="6"/>
      <c r="N144" s="6"/>
      <c r="O144" s="6"/>
      <c r="P144" s="6"/>
      <c r="Q144" s="6"/>
      <c r="R144" s="6"/>
    </row>
    <row r="145" spans="1:18" s="8" customFormat="1" x14ac:dyDescent="0.2">
      <c r="A145" s="6"/>
      <c r="B145" s="6"/>
      <c r="C145" s="6"/>
      <c r="D145" s="6"/>
      <c r="E145" s="254"/>
      <c r="F145" s="254"/>
      <c r="G145" s="32"/>
      <c r="H145" s="209"/>
      <c r="J145" s="6"/>
      <c r="K145" s="6"/>
      <c r="L145" s="6"/>
      <c r="M145" s="6"/>
      <c r="N145" s="6"/>
      <c r="O145" s="6"/>
      <c r="P145" s="6"/>
      <c r="Q145" s="6"/>
      <c r="R145" s="6"/>
    </row>
    <row r="146" spans="1:18" s="8" customFormat="1" x14ac:dyDescent="0.2">
      <c r="A146" s="6"/>
      <c r="B146" s="6"/>
      <c r="C146" s="6"/>
      <c r="D146" s="6"/>
      <c r="E146" s="254"/>
      <c r="F146" s="254"/>
      <c r="G146" s="32"/>
      <c r="H146" s="209"/>
      <c r="J146" s="6"/>
      <c r="K146" s="6"/>
      <c r="L146" s="6"/>
      <c r="M146" s="6"/>
      <c r="N146" s="6"/>
      <c r="O146" s="6"/>
      <c r="P146" s="6"/>
      <c r="Q146" s="6"/>
      <c r="R146" s="6"/>
    </row>
    <row r="147" spans="1:18" s="8" customFormat="1" x14ac:dyDescent="0.2">
      <c r="A147" s="6"/>
      <c r="B147" s="6"/>
      <c r="C147" s="6"/>
      <c r="D147" s="6"/>
      <c r="E147" s="254"/>
      <c r="F147" s="254"/>
      <c r="G147" s="32"/>
      <c r="H147" s="209"/>
      <c r="J147" s="6"/>
      <c r="K147" s="6"/>
      <c r="L147" s="6"/>
      <c r="M147" s="6"/>
      <c r="N147" s="6"/>
      <c r="O147" s="6"/>
      <c r="P147" s="6"/>
      <c r="Q147" s="6"/>
      <c r="R147" s="6"/>
    </row>
    <row r="148" spans="1:18" s="8" customFormat="1" x14ac:dyDescent="0.2">
      <c r="A148" s="6"/>
      <c r="B148" s="6"/>
      <c r="C148" s="6"/>
      <c r="D148" s="6"/>
      <c r="E148" s="254"/>
      <c r="F148" s="254"/>
      <c r="G148" s="32"/>
      <c r="H148" s="209"/>
      <c r="J148" s="6"/>
      <c r="K148" s="6"/>
      <c r="L148" s="6"/>
      <c r="M148" s="6"/>
      <c r="N148" s="6"/>
      <c r="O148" s="6"/>
      <c r="P148" s="6"/>
      <c r="Q148" s="6"/>
      <c r="R148" s="6"/>
    </row>
    <row r="149" spans="1:18" s="8" customFormat="1" x14ac:dyDescent="0.2">
      <c r="A149" s="6"/>
      <c r="B149" s="6"/>
      <c r="C149" s="6"/>
      <c r="D149" s="6"/>
      <c r="E149" s="254"/>
      <c r="F149" s="254"/>
      <c r="G149" s="32"/>
      <c r="H149" s="209"/>
      <c r="J149" s="6"/>
      <c r="K149" s="6"/>
      <c r="L149" s="6"/>
      <c r="M149" s="6"/>
      <c r="N149" s="6"/>
      <c r="O149" s="6"/>
      <c r="P149" s="6"/>
      <c r="Q149" s="6"/>
      <c r="R149" s="6"/>
    </row>
    <row r="150" spans="1:18" s="8" customFormat="1" x14ac:dyDescent="0.2">
      <c r="A150" s="6"/>
      <c r="B150" s="6"/>
      <c r="C150" s="6"/>
      <c r="D150" s="6"/>
      <c r="E150" s="254"/>
      <c r="F150" s="254"/>
      <c r="G150" s="32"/>
      <c r="H150" s="209"/>
      <c r="J150" s="6"/>
      <c r="K150" s="6"/>
      <c r="L150" s="6"/>
      <c r="M150" s="6"/>
      <c r="N150" s="6"/>
      <c r="O150" s="6"/>
      <c r="P150" s="6"/>
      <c r="Q150" s="6"/>
      <c r="R150" s="6"/>
    </row>
    <row r="151" spans="1:18" s="8" customFormat="1" x14ac:dyDescent="0.2">
      <c r="A151" s="6"/>
      <c r="B151" s="6"/>
      <c r="C151" s="6"/>
      <c r="D151" s="6"/>
      <c r="E151" s="254"/>
      <c r="F151" s="254"/>
      <c r="G151" s="32"/>
      <c r="H151" s="209"/>
      <c r="J151" s="6"/>
      <c r="K151" s="6"/>
      <c r="L151" s="6"/>
      <c r="M151" s="6"/>
      <c r="N151" s="6"/>
      <c r="O151" s="6"/>
      <c r="P151" s="6"/>
      <c r="Q151" s="6"/>
      <c r="R151" s="6"/>
    </row>
    <row r="152" spans="1:18" s="8" customFormat="1" x14ac:dyDescent="0.2">
      <c r="A152" s="6"/>
      <c r="B152" s="6"/>
      <c r="C152" s="6"/>
      <c r="D152" s="6"/>
      <c r="E152" s="254"/>
      <c r="F152" s="254"/>
      <c r="G152" s="32"/>
      <c r="H152" s="209"/>
      <c r="J152" s="6"/>
      <c r="K152" s="6"/>
      <c r="L152" s="6"/>
      <c r="M152" s="6"/>
      <c r="N152" s="6"/>
      <c r="O152" s="6"/>
      <c r="P152" s="6"/>
      <c r="Q152" s="6"/>
      <c r="R152" s="6"/>
    </row>
    <row r="153" spans="1:18" s="8" customFormat="1" x14ac:dyDescent="0.2">
      <c r="A153" s="6"/>
      <c r="B153" s="6"/>
      <c r="C153" s="6"/>
      <c r="D153" s="6"/>
      <c r="E153" s="254"/>
      <c r="F153" s="254"/>
      <c r="G153" s="32"/>
      <c r="H153" s="209"/>
      <c r="J153" s="6"/>
      <c r="K153" s="6"/>
      <c r="L153" s="6"/>
      <c r="M153" s="6"/>
      <c r="N153" s="6"/>
      <c r="O153" s="6"/>
      <c r="P153" s="6"/>
      <c r="Q153" s="6"/>
      <c r="R153" s="6"/>
    </row>
    <row r="154" spans="1:18" s="8" customFormat="1" x14ac:dyDescent="0.2">
      <c r="A154" s="6"/>
      <c r="B154" s="6"/>
      <c r="C154" s="6"/>
      <c r="D154" s="6"/>
      <c r="E154" s="254"/>
      <c r="F154" s="254"/>
      <c r="G154" s="32"/>
      <c r="H154" s="209"/>
      <c r="J154" s="6"/>
      <c r="K154" s="6"/>
      <c r="L154" s="6"/>
      <c r="M154" s="6"/>
      <c r="N154" s="6"/>
      <c r="O154" s="6"/>
      <c r="P154" s="6"/>
      <c r="Q154" s="6"/>
      <c r="R154" s="6"/>
    </row>
    <row r="155" spans="1:18" s="8" customFormat="1" x14ac:dyDescent="0.2">
      <c r="A155" s="6"/>
      <c r="B155" s="6"/>
      <c r="C155" s="6"/>
      <c r="D155" s="6"/>
      <c r="E155" s="254"/>
      <c r="F155" s="254"/>
      <c r="G155" s="32"/>
      <c r="H155" s="209"/>
      <c r="J155" s="6"/>
      <c r="K155" s="6"/>
      <c r="L155" s="6"/>
      <c r="M155" s="6"/>
      <c r="N155" s="6"/>
      <c r="O155" s="6"/>
      <c r="P155" s="6"/>
      <c r="Q155" s="6"/>
      <c r="R155" s="6"/>
    </row>
    <row r="156" spans="1:18" s="8" customFormat="1" x14ac:dyDescent="0.2">
      <c r="A156" s="6"/>
      <c r="B156" s="6"/>
      <c r="C156" s="6"/>
      <c r="D156" s="6"/>
      <c r="E156" s="254"/>
      <c r="F156" s="254"/>
      <c r="G156" s="32"/>
      <c r="H156" s="209"/>
      <c r="J156" s="6"/>
      <c r="K156" s="6"/>
      <c r="L156" s="6"/>
      <c r="M156" s="6"/>
      <c r="N156" s="6"/>
      <c r="O156" s="6"/>
      <c r="P156" s="6"/>
      <c r="Q156" s="6"/>
      <c r="R156" s="6"/>
    </row>
    <row r="157" spans="1:18" s="8" customFormat="1" x14ac:dyDescent="0.2">
      <c r="A157" s="6"/>
      <c r="B157" s="6"/>
      <c r="C157" s="6"/>
      <c r="D157" s="6"/>
      <c r="E157" s="254"/>
      <c r="F157" s="254"/>
      <c r="G157" s="32"/>
      <c r="H157" s="209"/>
      <c r="J157" s="6"/>
      <c r="K157" s="6"/>
      <c r="L157" s="6"/>
      <c r="M157" s="6"/>
      <c r="N157" s="6"/>
      <c r="O157" s="6"/>
      <c r="P157" s="6"/>
      <c r="Q157" s="6"/>
      <c r="R157" s="6"/>
    </row>
    <row r="158" spans="1:18" s="8" customFormat="1" x14ac:dyDescent="0.2">
      <c r="A158" s="6"/>
      <c r="B158" s="6"/>
      <c r="C158" s="6"/>
      <c r="D158" s="6"/>
      <c r="E158" s="254"/>
      <c r="F158" s="254"/>
      <c r="G158" s="32"/>
      <c r="H158" s="209"/>
      <c r="J158" s="6"/>
      <c r="K158" s="6"/>
      <c r="L158" s="6"/>
      <c r="M158" s="6"/>
      <c r="N158" s="6"/>
      <c r="O158" s="6"/>
      <c r="P158" s="6"/>
      <c r="Q158" s="6"/>
      <c r="R158" s="6"/>
    </row>
    <row r="159" spans="1:18" s="8" customFormat="1" x14ac:dyDescent="0.2">
      <c r="A159" s="6"/>
      <c r="B159" s="6"/>
      <c r="C159" s="6"/>
      <c r="D159" s="6"/>
      <c r="E159" s="254"/>
      <c r="F159" s="254"/>
      <c r="G159" s="32"/>
      <c r="H159" s="209"/>
      <c r="J159" s="6"/>
      <c r="K159" s="6"/>
      <c r="L159" s="6"/>
      <c r="M159" s="6"/>
      <c r="N159" s="6"/>
      <c r="O159" s="6"/>
      <c r="P159" s="6"/>
      <c r="Q159" s="6"/>
      <c r="R159" s="6"/>
    </row>
    <row r="160" spans="1:18" s="8" customFormat="1" x14ac:dyDescent="0.2">
      <c r="A160" s="6"/>
      <c r="B160" s="6"/>
      <c r="C160" s="6"/>
      <c r="D160" s="6"/>
      <c r="E160" s="254"/>
      <c r="F160" s="254"/>
      <c r="G160" s="32"/>
      <c r="H160" s="209"/>
      <c r="J160" s="6"/>
      <c r="K160" s="6"/>
      <c r="L160" s="6"/>
      <c r="M160" s="6"/>
      <c r="N160" s="6"/>
      <c r="O160" s="6"/>
      <c r="P160" s="6"/>
      <c r="Q160" s="6"/>
      <c r="R160" s="6"/>
    </row>
    <row r="161" spans="1:18" s="8" customFormat="1" x14ac:dyDescent="0.2">
      <c r="A161" s="6"/>
      <c r="B161" s="6"/>
      <c r="C161" s="6"/>
      <c r="D161" s="6"/>
      <c r="E161" s="254"/>
      <c r="F161" s="254"/>
      <c r="G161" s="32"/>
      <c r="H161" s="209"/>
      <c r="J161" s="6"/>
      <c r="K161" s="6"/>
      <c r="L161" s="6"/>
      <c r="M161" s="6"/>
      <c r="N161" s="6"/>
      <c r="O161" s="6"/>
      <c r="P161" s="6"/>
      <c r="Q161" s="6"/>
      <c r="R161" s="6"/>
    </row>
    <row r="162" spans="1:18" s="8" customFormat="1" x14ac:dyDescent="0.2">
      <c r="A162" s="6"/>
      <c r="B162" s="6"/>
      <c r="C162" s="6"/>
      <c r="D162" s="6"/>
      <c r="E162" s="254"/>
      <c r="F162" s="254"/>
      <c r="G162" s="32"/>
      <c r="H162" s="209"/>
      <c r="J162" s="6"/>
      <c r="K162" s="6"/>
      <c r="L162" s="6"/>
      <c r="M162" s="6"/>
      <c r="N162" s="6"/>
      <c r="O162" s="6"/>
      <c r="P162" s="6"/>
      <c r="Q162" s="6"/>
      <c r="R162" s="6"/>
    </row>
    <row r="163" spans="1:18" s="8" customFormat="1" x14ac:dyDescent="0.2">
      <c r="A163" s="6"/>
      <c r="B163" s="6"/>
      <c r="C163" s="6"/>
      <c r="D163" s="6"/>
      <c r="E163" s="254"/>
      <c r="F163" s="254"/>
      <c r="G163" s="32"/>
      <c r="H163" s="209"/>
      <c r="J163" s="6"/>
      <c r="K163" s="6"/>
      <c r="L163" s="6"/>
      <c r="M163" s="6"/>
      <c r="N163" s="6"/>
      <c r="O163" s="6"/>
      <c r="P163" s="6"/>
      <c r="Q163" s="6"/>
      <c r="R163" s="6"/>
    </row>
    <row r="164" spans="1:18" s="8" customFormat="1" x14ac:dyDescent="0.2">
      <c r="A164" s="6"/>
      <c r="B164" s="6"/>
      <c r="C164" s="6"/>
      <c r="D164" s="6"/>
      <c r="E164" s="254"/>
      <c r="F164" s="254"/>
      <c r="G164" s="32"/>
      <c r="H164" s="209"/>
      <c r="J164" s="6"/>
      <c r="K164" s="6"/>
      <c r="L164" s="6"/>
      <c r="M164" s="6"/>
      <c r="N164" s="6"/>
      <c r="O164" s="6"/>
      <c r="P164" s="6"/>
      <c r="Q164" s="6"/>
      <c r="R164" s="6"/>
    </row>
    <row r="165" spans="1:18" s="8" customFormat="1" x14ac:dyDescent="0.2">
      <c r="A165" s="6"/>
      <c r="B165" s="6"/>
      <c r="C165" s="6"/>
      <c r="D165" s="6"/>
      <c r="E165" s="254"/>
      <c r="F165" s="254"/>
      <c r="G165" s="32"/>
      <c r="H165" s="209"/>
      <c r="J165" s="6"/>
      <c r="K165" s="6"/>
      <c r="L165" s="6"/>
      <c r="M165" s="6"/>
      <c r="N165" s="6"/>
      <c r="O165" s="6"/>
      <c r="P165" s="6"/>
      <c r="Q165" s="6"/>
      <c r="R165" s="6"/>
    </row>
    <row r="166" spans="1:18" s="8" customFormat="1" x14ac:dyDescent="0.2">
      <c r="A166" s="6"/>
      <c r="B166" s="6"/>
      <c r="C166" s="6"/>
      <c r="D166" s="6"/>
      <c r="E166" s="254"/>
      <c r="F166" s="254"/>
      <c r="G166" s="32"/>
      <c r="H166" s="209"/>
      <c r="J166" s="6"/>
      <c r="K166" s="6"/>
      <c r="L166" s="6"/>
      <c r="M166" s="6"/>
      <c r="N166" s="6"/>
      <c r="O166" s="6"/>
      <c r="P166" s="6"/>
      <c r="Q166" s="6"/>
      <c r="R166" s="6"/>
    </row>
    <row r="167" spans="1:18" s="8" customFormat="1" x14ac:dyDescent="0.2">
      <c r="A167" s="6"/>
      <c r="B167" s="6"/>
      <c r="C167" s="6"/>
      <c r="D167" s="6"/>
      <c r="E167" s="254"/>
      <c r="F167" s="254"/>
      <c r="G167" s="32"/>
      <c r="H167" s="209"/>
      <c r="J167" s="6"/>
      <c r="K167" s="6"/>
      <c r="L167" s="6"/>
      <c r="M167" s="6"/>
      <c r="N167" s="6"/>
      <c r="O167" s="6"/>
      <c r="P167" s="6"/>
      <c r="Q167" s="6"/>
      <c r="R167" s="6"/>
    </row>
    <row r="168" spans="1:18" s="8" customFormat="1" x14ac:dyDescent="0.2">
      <c r="A168" s="6"/>
      <c r="B168" s="6"/>
      <c r="C168" s="6"/>
      <c r="D168" s="6"/>
      <c r="E168" s="254"/>
      <c r="F168" s="254"/>
      <c r="G168" s="32"/>
      <c r="H168" s="209"/>
      <c r="J168" s="6"/>
      <c r="K168" s="6"/>
      <c r="L168" s="6"/>
      <c r="M168" s="6"/>
      <c r="N168" s="6"/>
      <c r="O168" s="6"/>
      <c r="P168" s="6"/>
      <c r="Q168" s="6"/>
      <c r="R168" s="6"/>
    </row>
    <row r="169" spans="1:18" s="8" customFormat="1" x14ac:dyDescent="0.2">
      <c r="A169" s="6"/>
      <c r="B169" s="6"/>
      <c r="C169" s="6"/>
      <c r="D169" s="6"/>
      <c r="E169" s="254"/>
      <c r="F169" s="254"/>
      <c r="G169" s="32"/>
      <c r="H169" s="209"/>
      <c r="J169" s="6"/>
      <c r="K169" s="6"/>
      <c r="L169" s="6"/>
      <c r="M169" s="6"/>
      <c r="N169" s="6"/>
      <c r="O169" s="6"/>
      <c r="P169" s="6"/>
      <c r="Q169" s="6"/>
      <c r="R169" s="6"/>
    </row>
    <row r="170" spans="1:18" s="8" customFormat="1" x14ac:dyDescent="0.2">
      <c r="A170" s="6"/>
      <c r="B170" s="6"/>
      <c r="C170" s="6"/>
      <c r="D170" s="6"/>
      <c r="E170" s="254"/>
      <c r="F170" s="254"/>
      <c r="G170" s="32"/>
      <c r="H170" s="209"/>
      <c r="J170" s="6"/>
      <c r="K170" s="6"/>
      <c r="L170" s="6"/>
      <c r="M170" s="6"/>
      <c r="N170" s="6"/>
      <c r="O170" s="6"/>
      <c r="P170" s="6"/>
      <c r="Q170" s="6"/>
      <c r="R170" s="6"/>
    </row>
    <row r="171" spans="1:18" s="8" customFormat="1" x14ac:dyDescent="0.2">
      <c r="A171" s="6"/>
      <c r="B171" s="6"/>
      <c r="C171" s="6"/>
      <c r="D171" s="6"/>
      <c r="E171" s="254"/>
      <c r="F171" s="254"/>
      <c r="G171" s="32"/>
      <c r="H171" s="209"/>
      <c r="J171" s="6"/>
      <c r="K171" s="6"/>
      <c r="L171" s="6"/>
      <c r="M171" s="6"/>
      <c r="N171" s="6"/>
      <c r="O171" s="6"/>
      <c r="P171" s="6"/>
      <c r="Q171" s="6"/>
      <c r="R171" s="6"/>
    </row>
    <row r="172" spans="1:18" s="8" customFormat="1" x14ac:dyDescent="0.2">
      <c r="A172" s="6"/>
      <c r="B172" s="6"/>
      <c r="C172" s="6"/>
      <c r="D172" s="6"/>
      <c r="E172" s="254"/>
      <c r="F172" s="254"/>
      <c r="G172" s="32"/>
      <c r="H172" s="209"/>
      <c r="J172" s="6"/>
      <c r="K172" s="6"/>
      <c r="L172" s="6"/>
      <c r="M172" s="6"/>
      <c r="N172" s="6"/>
      <c r="O172" s="6"/>
      <c r="P172" s="6"/>
      <c r="Q172" s="6"/>
      <c r="R172" s="6"/>
    </row>
    <row r="173" spans="1:18" s="8" customFormat="1" x14ac:dyDescent="0.2">
      <c r="A173" s="6"/>
      <c r="B173" s="6"/>
      <c r="C173" s="6"/>
      <c r="D173" s="6"/>
      <c r="E173" s="254"/>
      <c r="F173" s="254"/>
      <c r="G173" s="32"/>
      <c r="H173" s="209"/>
      <c r="J173" s="6"/>
      <c r="K173" s="6"/>
      <c r="L173" s="6"/>
      <c r="M173" s="6"/>
      <c r="N173" s="6"/>
      <c r="O173" s="6"/>
      <c r="P173" s="6"/>
      <c r="Q173" s="6"/>
      <c r="R173" s="6"/>
    </row>
    <row r="174" spans="1:18" s="8" customFormat="1" x14ac:dyDescent="0.2">
      <c r="A174" s="6"/>
      <c r="B174" s="6"/>
      <c r="C174" s="6"/>
      <c r="D174" s="6"/>
      <c r="E174" s="254"/>
      <c r="F174" s="254"/>
      <c r="G174" s="32"/>
      <c r="H174" s="209"/>
      <c r="J174" s="6"/>
      <c r="K174" s="6"/>
      <c r="L174" s="6"/>
      <c r="M174" s="6"/>
      <c r="N174" s="6"/>
      <c r="O174" s="6"/>
      <c r="P174" s="6"/>
      <c r="Q174" s="6"/>
      <c r="R174" s="6"/>
    </row>
    <row r="175" spans="1:18" s="8" customFormat="1" x14ac:dyDescent="0.2">
      <c r="A175" s="6"/>
      <c r="B175" s="6"/>
      <c r="C175" s="6"/>
      <c r="D175" s="6"/>
      <c r="E175" s="254"/>
      <c r="F175" s="254"/>
      <c r="G175" s="32"/>
      <c r="H175" s="209"/>
      <c r="J175" s="6"/>
      <c r="K175" s="6"/>
      <c r="L175" s="6"/>
      <c r="M175" s="6"/>
      <c r="N175" s="6"/>
      <c r="O175" s="6"/>
      <c r="P175" s="6"/>
      <c r="Q175" s="6"/>
      <c r="R175" s="6"/>
    </row>
    <row r="176" spans="1:18" s="8" customFormat="1" x14ac:dyDescent="0.2">
      <c r="A176" s="6"/>
      <c r="B176" s="6"/>
      <c r="C176" s="6"/>
      <c r="D176" s="6"/>
      <c r="E176" s="254"/>
      <c r="F176" s="254"/>
      <c r="G176" s="32"/>
      <c r="H176" s="209"/>
      <c r="J176" s="6"/>
      <c r="K176" s="6"/>
      <c r="L176" s="6"/>
      <c r="M176" s="6"/>
      <c r="N176" s="6"/>
      <c r="O176" s="6"/>
      <c r="P176" s="6"/>
      <c r="Q176" s="6"/>
      <c r="R176" s="6"/>
    </row>
    <row r="177" spans="1:18" s="8" customFormat="1" x14ac:dyDescent="0.2">
      <c r="A177" s="6"/>
      <c r="B177" s="6"/>
      <c r="C177" s="6"/>
      <c r="D177" s="6"/>
      <c r="E177" s="254"/>
      <c r="F177" s="254"/>
      <c r="G177" s="32"/>
      <c r="H177" s="209"/>
      <c r="J177" s="6"/>
      <c r="K177" s="6"/>
      <c r="L177" s="6"/>
      <c r="M177" s="6"/>
      <c r="N177" s="6"/>
      <c r="O177" s="6"/>
      <c r="P177" s="6"/>
      <c r="Q177" s="6"/>
      <c r="R177" s="6"/>
    </row>
    <row r="178" spans="1:18" s="8" customFormat="1" x14ac:dyDescent="0.2">
      <c r="A178" s="6"/>
      <c r="B178" s="6"/>
      <c r="C178" s="6"/>
      <c r="D178" s="6"/>
      <c r="E178" s="254"/>
      <c r="F178" s="254"/>
      <c r="G178" s="32"/>
      <c r="H178" s="209"/>
      <c r="J178" s="6"/>
      <c r="K178" s="6"/>
      <c r="L178" s="6"/>
      <c r="M178" s="6"/>
      <c r="N178" s="6"/>
      <c r="O178" s="6"/>
      <c r="P178" s="6"/>
      <c r="Q178" s="6"/>
      <c r="R178" s="6"/>
    </row>
    <row r="179" spans="1:18" s="8" customFormat="1" x14ac:dyDescent="0.2">
      <c r="A179" s="6"/>
      <c r="B179" s="6"/>
      <c r="C179" s="6"/>
      <c r="D179" s="6"/>
      <c r="E179" s="254"/>
      <c r="F179" s="254"/>
      <c r="G179" s="32"/>
      <c r="H179" s="209"/>
      <c r="J179" s="6"/>
      <c r="K179" s="6"/>
      <c r="L179" s="6"/>
      <c r="M179" s="6"/>
      <c r="N179" s="6"/>
      <c r="O179" s="6"/>
      <c r="P179" s="6"/>
      <c r="Q179" s="6"/>
      <c r="R179" s="6"/>
    </row>
    <row r="180" spans="1:18" s="8" customFormat="1" x14ac:dyDescent="0.2">
      <c r="A180" s="6"/>
      <c r="B180" s="6"/>
      <c r="C180" s="6"/>
      <c r="D180" s="6"/>
      <c r="E180" s="254"/>
      <c r="F180" s="254"/>
      <c r="G180" s="32"/>
      <c r="H180" s="32"/>
      <c r="J180" s="6"/>
      <c r="K180" s="6"/>
      <c r="L180" s="6"/>
      <c r="M180" s="6"/>
      <c r="N180" s="6"/>
      <c r="O180" s="6"/>
      <c r="P180" s="6"/>
      <c r="Q180" s="6"/>
      <c r="R180" s="6"/>
    </row>
    <row r="181" spans="1:18" s="8" customFormat="1" x14ac:dyDescent="0.2">
      <c r="A181" s="6"/>
      <c r="B181" s="6"/>
      <c r="C181" s="6"/>
      <c r="D181" s="6"/>
      <c r="E181" s="254"/>
      <c r="F181" s="254"/>
      <c r="G181" s="32"/>
      <c r="H181" s="32"/>
      <c r="J181" s="6"/>
      <c r="K181" s="6"/>
      <c r="L181" s="6"/>
      <c r="M181" s="6"/>
      <c r="N181" s="6"/>
      <c r="O181" s="6"/>
      <c r="P181" s="6"/>
      <c r="Q181" s="6"/>
      <c r="R181" s="6"/>
    </row>
    <row r="182" spans="1:18" s="8" customFormat="1" x14ac:dyDescent="0.2">
      <c r="A182" s="6"/>
      <c r="B182" s="6"/>
      <c r="C182" s="6"/>
      <c r="D182" s="6"/>
      <c r="E182" s="254"/>
      <c r="F182" s="254"/>
      <c r="G182" s="32"/>
      <c r="H182" s="32"/>
      <c r="J182" s="6"/>
      <c r="K182" s="6"/>
      <c r="L182" s="6"/>
      <c r="M182" s="6"/>
      <c r="N182" s="6"/>
      <c r="O182" s="6"/>
      <c r="P182" s="6"/>
      <c r="Q182" s="6"/>
      <c r="R182" s="6"/>
    </row>
    <row r="183" spans="1:18" s="8" customFormat="1" x14ac:dyDescent="0.2">
      <c r="A183" s="6"/>
      <c r="B183" s="6"/>
      <c r="C183" s="6"/>
      <c r="D183" s="6"/>
      <c r="E183" s="254"/>
      <c r="F183" s="254"/>
      <c r="G183" s="32"/>
      <c r="H183" s="32"/>
      <c r="J183" s="6"/>
      <c r="K183" s="6"/>
      <c r="L183" s="6"/>
      <c r="M183" s="6"/>
      <c r="N183" s="6"/>
      <c r="O183" s="6"/>
      <c r="P183" s="6"/>
      <c r="Q183" s="6"/>
      <c r="R183" s="6"/>
    </row>
    <row r="184" spans="1:18" s="8" customFormat="1" x14ac:dyDescent="0.2">
      <c r="A184" s="6"/>
      <c r="B184" s="6"/>
      <c r="C184" s="6"/>
      <c r="D184" s="6"/>
      <c r="E184" s="254"/>
      <c r="F184" s="254"/>
      <c r="G184" s="32"/>
      <c r="H184" s="32"/>
      <c r="J184" s="6"/>
      <c r="K184" s="6"/>
      <c r="L184" s="6"/>
      <c r="M184" s="6"/>
      <c r="N184" s="6"/>
      <c r="O184" s="6"/>
      <c r="P184" s="6"/>
      <c r="Q184" s="6"/>
      <c r="R184" s="6"/>
    </row>
    <row r="185" spans="1:18" s="8" customFormat="1" x14ac:dyDescent="0.2">
      <c r="A185" s="6"/>
      <c r="B185" s="6"/>
      <c r="C185" s="6"/>
      <c r="D185" s="6"/>
      <c r="E185" s="254"/>
      <c r="F185" s="254"/>
      <c r="G185" s="32"/>
      <c r="H185" s="32"/>
      <c r="J185" s="6"/>
      <c r="K185" s="6"/>
      <c r="L185" s="6"/>
      <c r="M185" s="6"/>
      <c r="N185" s="6"/>
      <c r="O185" s="6"/>
      <c r="P185" s="6"/>
      <c r="Q185" s="6"/>
      <c r="R185" s="6"/>
    </row>
    <row r="186" spans="1:18" s="8" customFormat="1" x14ac:dyDescent="0.2">
      <c r="A186" s="6"/>
      <c r="B186" s="6"/>
      <c r="C186" s="6"/>
      <c r="D186" s="6"/>
      <c r="E186" s="254"/>
      <c r="F186" s="254"/>
      <c r="G186" s="32"/>
      <c r="H186" s="32"/>
      <c r="J186" s="6"/>
      <c r="K186" s="6"/>
      <c r="L186" s="6"/>
      <c r="M186" s="6"/>
      <c r="N186" s="6"/>
      <c r="O186" s="6"/>
      <c r="P186" s="6"/>
      <c r="Q186" s="6"/>
      <c r="R186" s="6"/>
    </row>
    <row r="187" spans="1:18" s="8" customFormat="1" x14ac:dyDescent="0.2">
      <c r="A187" s="6"/>
      <c r="B187" s="6"/>
      <c r="C187" s="6"/>
      <c r="D187" s="6"/>
      <c r="E187" s="254"/>
      <c r="F187" s="254"/>
      <c r="G187" s="32"/>
      <c r="H187" s="32"/>
      <c r="J187" s="6"/>
      <c r="K187" s="6"/>
      <c r="L187" s="6"/>
      <c r="M187" s="6"/>
      <c r="N187" s="6"/>
      <c r="O187" s="6"/>
      <c r="P187" s="6"/>
      <c r="Q187" s="6"/>
      <c r="R187" s="6"/>
    </row>
    <row r="188" spans="1:18" s="8" customFormat="1" x14ac:dyDescent="0.2">
      <c r="A188" s="6"/>
      <c r="B188" s="6"/>
      <c r="C188" s="6"/>
      <c r="D188" s="6"/>
      <c r="E188" s="254"/>
      <c r="F188" s="254"/>
      <c r="G188" s="32"/>
      <c r="H188" s="32"/>
      <c r="J188" s="6"/>
      <c r="K188" s="6"/>
      <c r="L188" s="6"/>
      <c r="M188" s="6"/>
      <c r="N188" s="6"/>
      <c r="O188" s="6"/>
      <c r="P188" s="6"/>
      <c r="Q188" s="6"/>
      <c r="R188" s="6"/>
    </row>
    <row r="189" spans="1:18" s="8" customFormat="1" x14ac:dyDescent="0.2">
      <c r="A189" s="6"/>
      <c r="B189" s="6"/>
      <c r="C189" s="6"/>
      <c r="D189" s="6"/>
      <c r="E189" s="254"/>
      <c r="F189" s="254"/>
      <c r="G189" s="32"/>
      <c r="H189" s="32"/>
      <c r="J189" s="6"/>
      <c r="K189" s="6"/>
      <c r="L189" s="6"/>
      <c r="M189" s="6"/>
      <c r="N189" s="6"/>
      <c r="O189" s="6"/>
      <c r="P189" s="6"/>
      <c r="Q189" s="6"/>
      <c r="R189" s="6"/>
    </row>
    <row r="190" spans="1:18" s="8" customFormat="1" x14ac:dyDescent="0.2">
      <c r="A190" s="6"/>
      <c r="B190" s="6"/>
      <c r="C190" s="6"/>
      <c r="D190" s="6"/>
      <c r="E190" s="254"/>
      <c r="F190" s="254"/>
      <c r="G190" s="32"/>
      <c r="H190" s="32"/>
      <c r="J190" s="6"/>
      <c r="K190" s="6"/>
      <c r="L190" s="6"/>
      <c r="M190" s="6"/>
      <c r="N190" s="6"/>
      <c r="O190" s="6"/>
      <c r="P190" s="6"/>
      <c r="Q190" s="6"/>
      <c r="R190" s="6"/>
    </row>
    <row r="191" spans="1:18" s="8" customFormat="1" x14ac:dyDescent="0.2">
      <c r="A191" s="6"/>
      <c r="B191" s="6"/>
      <c r="C191" s="6"/>
      <c r="D191" s="6"/>
      <c r="E191" s="254"/>
      <c r="F191" s="254"/>
      <c r="G191" s="32"/>
      <c r="H191" s="32"/>
      <c r="J191" s="6"/>
      <c r="K191" s="6"/>
      <c r="L191" s="6"/>
      <c r="M191" s="6"/>
      <c r="N191" s="6"/>
      <c r="O191" s="6"/>
      <c r="P191" s="6"/>
      <c r="Q191" s="6"/>
      <c r="R191" s="6"/>
    </row>
    <row r="192" spans="1:18" s="8" customFormat="1" x14ac:dyDescent="0.2">
      <c r="A192" s="6"/>
      <c r="B192" s="6"/>
      <c r="C192" s="6"/>
      <c r="D192" s="6"/>
      <c r="E192" s="254"/>
      <c r="F192" s="254"/>
      <c r="G192" s="32"/>
      <c r="H192" s="32"/>
      <c r="J192" s="6"/>
      <c r="K192" s="6"/>
      <c r="L192" s="6"/>
      <c r="M192" s="6"/>
      <c r="N192" s="6"/>
      <c r="O192" s="6"/>
      <c r="P192" s="6"/>
      <c r="Q192" s="6"/>
      <c r="R192" s="6"/>
    </row>
    <row r="193" spans="1:18" s="8" customFormat="1" x14ac:dyDescent="0.2">
      <c r="A193" s="6"/>
      <c r="B193" s="6"/>
      <c r="C193" s="6"/>
      <c r="D193" s="6"/>
      <c r="E193" s="254"/>
      <c r="F193" s="254"/>
      <c r="G193" s="32"/>
      <c r="H193" s="32"/>
      <c r="J193" s="6"/>
      <c r="K193" s="6"/>
      <c r="L193" s="6"/>
      <c r="M193" s="6"/>
      <c r="N193" s="6"/>
      <c r="O193" s="6"/>
      <c r="P193" s="6"/>
      <c r="Q193" s="6"/>
      <c r="R193" s="6"/>
    </row>
    <row r="194" spans="1:18" s="8" customFormat="1" x14ac:dyDescent="0.2">
      <c r="A194" s="6"/>
      <c r="B194" s="6"/>
      <c r="C194" s="6"/>
      <c r="D194" s="6"/>
      <c r="E194" s="254"/>
      <c r="F194" s="254"/>
      <c r="G194" s="32"/>
      <c r="H194" s="32"/>
      <c r="J194" s="6"/>
      <c r="K194" s="6"/>
      <c r="L194" s="6"/>
      <c r="M194" s="6"/>
      <c r="N194" s="6"/>
      <c r="O194" s="6"/>
      <c r="P194" s="6"/>
      <c r="Q194" s="6"/>
      <c r="R194" s="6"/>
    </row>
    <row r="195" spans="1:18" s="8" customFormat="1" x14ac:dyDescent="0.2">
      <c r="A195" s="6"/>
      <c r="B195" s="6"/>
      <c r="C195" s="6"/>
      <c r="D195" s="6"/>
      <c r="E195" s="254"/>
      <c r="F195" s="254"/>
      <c r="G195" s="32"/>
      <c r="H195" s="32"/>
      <c r="J195" s="6"/>
      <c r="K195" s="6"/>
      <c r="L195" s="6"/>
      <c r="M195" s="6"/>
      <c r="N195" s="6"/>
      <c r="O195" s="6"/>
      <c r="P195" s="6"/>
      <c r="Q195" s="6"/>
      <c r="R195" s="6"/>
    </row>
    <row r="196" spans="1:18" s="8" customFormat="1" x14ac:dyDescent="0.2">
      <c r="A196" s="6"/>
      <c r="B196" s="6"/>
      <c r="C196" s="6"/>
      <c r="D196" s="6"/>
      <c r="E196" s="254"/>
      <c r="F196" s="254"/>
      <c r="G196" s="32"/>
      <c r="H196" s="32"/>
      <c r="J196" s="6"/>
      <c r="K196" s="6"/>
      <c r="L196" s="6"/>
      <c r="M196" s="6"/>
      <c r="N196" s="6"/>
      <c r="O196" s="6"/>
      <c r="P196" s="6"/>
      <c r="Q196" s="6"/>
      <c r="R196" s="6"/>
    </row>
    <row r="197" spans="1:18" s="8" customFormat="1" x14ac:dyDescent="0.2">
      <c r="A197" s="6"/>
      <c r="B197" s="6"/>
      <c r="C197" s="6"/>
      <c r="D197" s="6"/>
      <c r="E197" s="254"/>
      <c r="F197" s="254"/>
      <c r="G197" s="32"/>
      <c r="H197" s="32"/>
      <c r="J197" s="6"/>
      <c r="K197" s="6"/>
      <c r="L197" s="6"/>
      <c r="M197" s="6"/>
      <c r="N197" s="6"/>
      <c r="O197" s="6"/>
      <c r="P197" s="6"/>
      <c r="Q197" s="6"/>
      <c r="R197" s="6"/>
    </row>
    <row r="198" spans="1:18" s="8" customFormat="1" x14ac:dyDescent="0.2">
      <c r="A198" s="6"/>
      <c r="B198" s="6"/>
      <c r="C198" s="6"/>
      <c r="D198" s="6"/>
      <c r="E198" s="254"/>
      <c r="F198" s="254"/>
      <c r="G198" s="32"/>
      <c r="H198" s="32"/>
      <c r="J198" s="6"/>
      <c r="K198" s="6"/>
      <c r="L198" s="6"/>
      <c r="M198" s="6"/>
      <c r="N198" s="6"/>
      <c r="O198" s="6"/>
      <c r="P198" s="6"/>
      <c r="Q198" s="6"/>
      <c r="R198" s="6"/>
    </row>
    <row r="199" spans="1:18" s="8" customFormat="1" x14ac:dyDescent="0.2">
      <c r="A199" s="6"/>
      <c r="B199" s="6"/>
      <c r="C199" s="6"/>
      <c r="D199" s="6"/>
      <c r="E199" s="254"/>
      <c r="F199" s="254"/>
      <c r="G199" s="32"/>
      <c r="H199" s="32"/>
      <c r="J199" s="6"/>
      <c r="K199" s="6"/>
      <c r="L199" s="6"/>
      <c r="M199" s="6"/>
      <c r="N199" s="6"/>
      <c r="O199" s="6"/>
      <c r="P199" s="6"/>
      <c r="Q199" s="6"/>
      <c r="R199" s="6"/>
    </row>
    <row r="200" spans="1:18" s="8" customFormat="1" x14ac:dyDescent="0.2">
      <c r="A200" s="6"/>
      <c r="B200" s="6"/>
      <c r="C200" s="6"/>
      <c r="D200" s="6"/>
      <c r="E200" s="254"/>
      <c r="F200" s="254"/>
      <c r="G200" s="32"/>
      <c r="H200" s="32"/>
      <c r="J200" s="6"/>
      <c r="K200" s="6"/>
      <c r="L200" s="6"/>
      <c r="M200" s="6"/>
      <c r="N200" s="6"/>
      <c r="O200" s="6"/>
      <c r="P200" s="6"/>
      <c r="Q200" s="6"/>
      <c r="R200" s="6"/>
    </row>
    <row r="201" spans="1:18" s="8" customFormat="1" x14ac:dyDescent="0.2">
      <c r="A201" s="6"/>
      <c r="B201" s="6"/>
      <c r="C201" s="6"/>
      <c r="D201" s="6"/>
      <c r="E201" s="254"/>
      <c r="F201" s="254"/>
      <c r="G201" s="32"/>
      <c r="H201" s="32"/>
      <c r="J201" s="6"/>
      <c r="K201" s="6"/>
      <c r="L201" s="6"/>
      <c r="M201" s="6"/>
      <c r="N201" s="6"/>
      <c r="O201" s="6"/>
      <c r="P201" s="6"/>
      <c r="Q201" s="6"/>
      <c r="R201" s="6"/>
    </row>
    <row r="202" spans="1:18" s="8" customFormat="1" x14ac:dyDescent="0.2">
      <c r="A202" s="6"/>
      <c r="B202" s="6"/>
      <c r="C202" s="6"/>
      <c r="D202" s="6"/>
      <c r="E202" s="254"/>
      <c r="F202" s="254"/>
      <c r="G202" s="32"/>
      <c r="H202" s="32"/>
      <c r="J202" s="6"/>
      <c r="K202" s="6"/>
      <c r="L202" s="6"/>
      <c r="M202" s="6"/>
      <c r="N202" s="6"/>
      <c r="O202" s="6"/>
      <c r="P202" s="6"/>
      <c r="Q202" s="6"/>
      <c r="R202" s="6"/>
    </row>
    <row r="203" spans="1:18" s="8" customFormat="1" x14ac:dyDescent="0.2">
      <c r="A203" s="6"/>
      <c r="B203" s="6"/>
      <c r="C203" s="6"/>
      <c r="D203" s="6"/>
      <c r="E203" s="254"/>
      <c r="F203" s="254"/>
      <c r="G203" s="32"/>
      <c r="H203" s="32"/>
      <c r="J203" s="6"/>
      <c r="K203" s="6"/>
      <c r="L203" s="6"/>
      <c r="M203" s="6"/>
      <c r="N203" s="6"/>
      <c r="O203" s="6"/>
      <c r="P203" s="6"/>
      <c r="Q203" s="6"/>
      <c r="R203" s="6"/>
    </row>
    <row r="204" spans="1:18" s="8" customFormat="1" x14ac:dyDescent="0.2">
      <c r="A204" s="6"/>
      <c r="B204" s="6"/>
      <c r="C204" s="6"/>
      <c r="D204" s="6"/>
      <c r="E204" s="254"/>
      <c r="F204" s="254"/>
      <c r="G204" s="32"/>
      <c r="H204" s="32"/>
      <c r="J204" s="6"/>
      <c r="K204" s="6"/>
      <c r="L204" s="6"/>
      <c r="M204" s="6"/>
      <c r="N204" s="6"/>
      <c r="O204" s="6"/>
      <c r="P204" s="6"/>
      <c r="Q204" s="6"/>
      <c r="R204" s="6"/>
    </row>
    <row r="205" spans="1:18" s="8" customFormat="1" x14ac:dyDescent="0.2">
      <c r="A205" s="6"/>
      <c r="B205" s="6"/>
      <c r="C205" s="6"/>
      <c r="D205" s="6"/>
      <c r="E205" s="254"/>
      <c r="F205" s="254"/>
      <c r="G205" s="32"/>
      <c r="H205" s="32"/>
      <c r="J205" s="6"/>
      <c r="K205" s="6"/>
      <c r="L205" s="6"/>
      <c r="M205" s="6"/>
      <c r="N205" s="6"/>
      <c r="O205" s="6"/>
      <c r="P205" s="6"/>
      <c r="Q205" s="6"/>
      <c r="R205" s="6"/>
    </row>
    <row r="206" spans="1:18" s="8" customFormat="1" x14ac:dyDescent="0.2">
      <c r="A206" s="6"/>
      <c r="B206" s="6"/>
      <c r="C206" s="6"/>
      <c r="D206" s="6"/>
      <c r="E206" s="254"/>
      <c r="F206" s="254"/>
      <c r="G206" s="32"/>
      <c r="H206" s="32"/>
      <c r="J206" s="6"/>
      <c r="K206" s="6"/>
      <c r="L206" s="6"/>
      <c r="M206" s="6"/>
      <c r="N206" s="6"/>
      <c r="O206" s="6"/>
      <c r="P206" s="6"/>
      <c r="Q206" s="6"/>
      <c r="R206" s="6"/>
    </row>
    <row r="207" spans="1:18" s="8" customFormat="1" x14ac:dyDescent="0.2">
      <c r="A207" s="6"/>
      <c r="B207" s="6"/>
      <c r="C207" s="6"/>
      <c r="D207" s="6"/>
      <c r="E207" s="254"/>
      <c r="F207" s="254"/>
      <c r="G207" s="32"/>
      <c r="H207" s="32"/>
      <c r="J207" s="6"/>
      <c r="K207" s="6"/>
      <c r="L207" s="6"/>
      <c r="M207" s="6"/>
      <c r="N207" s="6"/>
      <c r="O207" s="6"/>
      <c r="P207" s="6"/>
      <c r="Q207" s="6"/>
      <c r="R207" s="6"/>
    </row>
    <row r="208" spans="1:18" s="8" customFormat="1" x14ac:dyDescent="0.2">
      <c r="A208" s="6"/>
      <c r="B208" s="6"/>
      <c r="C208" s="6"/>
      <c r="D208" s="6"/>
      <c r="E208" s="254"/>
      <c r="F208" s="254"/>
      <c r="G208" s="32"/>
      <c r="H208" s="32"/>
      <c r="J208" s="6"/>
      <c r="K208" s="6"/>
      <c r="L208" s="6"/>
      <c r="M208" s="6"/>
      <c r="N208" s="6"/>
      <c r="O208" s="6"/>
      <c r="P208" s="6"/>
      <c r="Q208" s="6"/>
      <c r="R208" s="6"/>
    </row>
    <row r="209" spans="1:18" s="8" customFormat="1" x14ac:dyDescent="0.2">
      <c r="A209" s="6"/>
      <c r="B209" s="6"/>
      <c r="C209" s="6"/>
      <c r="D209" s="6"/>
      <c r="E209" s="254"/>
      <c r="F209" s="254"/>
      <c r="G209" s="32"/>
      <c r="H209" s="32"/>
      <c r="J209" s="6"/>
      <c r="K209" s="6"/>
      <c r="L209" s="6"/>
      <c r="M209" s="6"/>
      <c r="N209" s="6"/>
      <c r="O209" s="6"/>
      <c r="P209" s="6"/>
      <c r="Q209" s="6"/>
      <c r="R209" s="6"/>
    </row>
    <row r="210" spans="1:18" s="8" customFormat="1" x14ac:dyDescent="0.2">
      <c r="A210" s="6"/>
      <c r="B210" s="6"/>
      <c r="C210" s="6"/>
      <c r="D210" s="6"/>
      <c r="E210" s="254"/>
      <c r="F210" s="254"/>
      <c r="G210" s="32"/>
      <c r="H210" s="32"/>
      <c r="J210" s="6"/>
      <c r="K210" s="6"/>
      <c r="L210" s="6"/>
      <c r="M210" s="6"/>
      <c r="N210" s="6"/>
      <c r="O210" s="6"/>
      <c r="P210" s="6"/>
      <c r="Q210" s="6"/>
      <c r="R210" s="6"/>
    </row>
    <row r="211" spans="1:18" s="8" customFormat="1" x14ac:dyDescent="0.2">
      <c r="A211" s="6"/>
      <c r="B211" s="6"/>
      <c r="C211" s="6"/>
      <c r="D211" s="6"/>
      <c r="E211" s="254"/>
      <c r="F211" s="254"/>
      <c r="G211" s="32"/>
      <c r="H211" s="32"/>
      <c r="J211" s="6"/>
      <c r="K211" s="6"/>
      <c r="L211" s="6"/>
      <c r="M211" s="6"/>
      <c r="N211" s="6"/>
      <c r="O211" s="6"/>
      <c r="P211" s="6"/>
      <c r="Q211" s="6"/>
      <c r="R211" s="6"/>
    </row>
    <row r="212" spans="1:18" s="8" customFormat="1" x14ac:dyDescent="0.2">
      <c r="A212" s="6"/>
      <c r="B212" s="6"/>
      <c r="C212" s="6"/>
      <c r="D212" s="6"/>
      <c r="E212" s="254"/>
      <c r="F212" s="254"/>
      <c r="G212" s="32"/>
      <c r="H212" s="32"/>
      <c r="J212" s="6"/>
      <c r="K212" s="6"/>
      <c r="L212" s="6"/>
      <c r="M212" s="6"/>
      <c r="N212" s="6"/>
      <c r="O212" s="6"/>
      <c r="P212" s="6"/>
      <c r="Q212" s="6"/>
      <c r="R212" s="6"/>
    </row>
    <row r="213" spans="1:18" s="8" customFormat="1" x14ac:dyDescent="0.2">
      <c r="A213" s="6"/>
      <c r="B213" s="6"/>
      <c r="C213" s="6"/>
      <c r="D213" s="6"/>
      <c r="E213" s="254"/>
      <c r="F213" s="254"/>
      <c r="G213" s="32"/>
      <c r="H213" s="32"/>
      <c r="J213" s="6"/>
      <c r="K213" s="6"/>
      <c r="L213" s="6"/>
      <c r="M213" s="6"/>
      <c r="N213" s="6"/>
      <c r="O213" s="6"/>
      <c r="P213" s="6"/>
      <c r="Q213" s="6"/>
      <c r="R213" s="6"/>
    </row>
    <row r="214" spans="1:18" s="8" customFormat="1" x14ac:dyDescent="0.2">
      <c r="A214" s="6"/>
      <c r="B214" s="6"/>
      <c r="C214" s="6"/>
      <c r="D214" s="6"/>
      <c r="E214" s="254"/>
      <c r="F214" s="254"/>
      <c r="G214" s="32"/>
      <c r="H214" s="32"/>
      <c r="J214" s="6"/>
      <c r="K214" s="6"/>
      <c r="L214" s="6"/>
      <c r="M214" s="6"/>
      <c r="N214" s="6"/>
      <c r="O214" s="6"/>
      <c r="P214" s="6"/>
      <c r="Q214" s="6"/>
      <c r="R214" s="6"/>
    </row>
    <row r="215" spans="1:18" s="8" customFormat="1" x14ac:dyDescent="0.2">
      <c r="A215" s="6"/>
      <c r="B215" s="6"/>
      <c r="C215" s="6"/>
      <c r="D215" s="6"/>
      <c r="E215" s="254"/>
      <c r="F215" s="254"/>
      <c r="G215" s="32"/>
      <c r="H215" s="32"/>
      <c r="J215" s="6"/>
      <c r="K215" s="6"/>
      <c r="L215" s="6"/>
      <c r="M215" s="6"/>
      <c r="N215" s="6"/>
      <c r="O215" s="6"/>
      <c r="P215" s="6"/>
      <c r="Q215" s="6"/>
      <c r="R215" s="6"/>
    </row>
    <row r="216" spans="1:18" s="8" customFormat="1" x14ac:dyDescent="0.2">
      <c r="A216" s="6"/>
      <c r="B216" s="6"/>
      <c r="C216" s="6"/>
      <c r="D216" s="6"/>
      <c r="E216" s="254"/>
      <c r="F216" s="254"/>
      <c r="G216" s="32"/>
      <c r="H216" s="32"/>
      <c r="J216" s="6"/>
      <c r="K216" s="6"/>
      <c r="L216" s="6"/>
      <c r="M216" s="6"/>
      <c r="N216" s="6"/>
      <c r="O216" s="6"/>
      <c r="P216" s="6"/>
      <c r="Q216" s="6"/>
      <c r="R216" s="6"/>
    </row>
    <row r="217" spans="1:18" s="8" customFormat="1" x14ac:dyDescent="0.2">
      <c r="A217" s="6"/>
      <c r="B217" s="6"/>
      <c r="C217" s="6"/>
      <c r="D217" s="6"/>
      <c r="E217" s="254"/>
      <c r="F217" s="254"/>
      <c r="G217" s="32"/>
      <c r="H217" s="32"/>
      <c r="J217" s="6"/>
      <c r="K217" s="6"/>
      <c r="L217" s="6"/>
      <c r="M217" s="6"/>
      <c r="N217" s="6"/>
      <c r="O217" s="6"/>
      <c r="P217" s="6"/>
      <c r="Q217" s="6"/>
      <c r="R217" s="6"/>
    </row>
    <row r="218" spans="1:18" s="8" customFormat="1" x14ac:dyDescent="0.2">
      <c r="A218" s="6"/>
      <c r="B218" s="6"/>
      <c r="C218" s="6"/>
      <c r="D218" s="6"/>
      <c r="E218" s="254"/>
      <c r="F218" s="254"/>
      <c r="G218" s="32"/>
      <c r="H218" s="32"/>
      <c r="J218" s="6"/>
      <c r="K218" s="6"/>
      <c r="L218" s="6"/>
      <c r="M218" s="6"/>
      <c r="N218" s="6"/>
      <c r="O218" s="6"/>
      <c r="P218" s="6"/>
      <c r="Q218" s="6"/>
      <c r="R218" s="6"/>
    </row>
    <row r="219" spans="1:18" s="8" customFormat="1" x14ac:dyDescent="0.2">
      <c r="A219" s="6"/>
      <c r="B219" s="6"/>
      <c r="C219" s="6"/>
      <c r="D219" s="6"/>
      <c r="E219" s="254"/>
      <c r="F219" s="254"/>
      <c r="G219" s="32"/>
      <c r="H219" s="32"/>
      <c r="J219" s="6"/>
      <c r="K219" s="6"/>
      <c r="L219" s="6"/>
      <c r="M219" s="6"/>
      <c r="N219" s="6"/>
      <c r="O219" s="6"/>
      <c r="P219" s="6"/>
      <c r="Q219" s="6"/>
      <c r="R219" s="6"/>
    </row>
    <row r="220" spans="1:18" s="8" customFormat="1" x14ac:dyDescent="0.2">
      <c r="A220" s="6"/>
      <c r="B220" s="6"/>
      <c r="C220" s="6"/>
      <c r="D220" s="6"/>
      <c r="E220" s="254"/>
      <c r="F220" s="254"/>
      <c r="G220" s="32"/>
      <c r="H220" s="32"/>
      <c r="J220" s="6"/>
      <c r="K220" s="6"/>
      <c r="L220" s="6"/>
      <c r="M220" s="6"/>
      <c r="N220" s="6"/>
      <c r="O220" s="6"/>
      <c r="P220" s="6"/>
      <c r="Q220" s="6"/>
      <c r="R220" s="6"/>
    </row>
    <row r="221" spans="1:18" s="8" customFormat="1" x14ac:dyDescent="0.2">
      <c r="A221" s="6"/>
      <c r="B221" s="6"/>
      <c r="C221" s="6"/>
      <c r="D221" s="6"/>
      <c r="E221" s="254"/>
      <c r="F221" s="254"/>
      <c r="G221" s="32"/>
      <c r="H221" s="32"/>
      <c r="J221" s="6"/>
      <c r="K221" s="6"/>
      <c r="L221" s="6"/>
      <c r="M221" s="6"/>
      <c r="N221" s="6"/>
      <c r="O221" s="6"/>
      <c r="P221" s="6"/>
      <c r="Q221" s="6"/>
      <c r="R221" s="6"/>
    </row>
    <row r="222" spans="1:18" s="8" customFormat="1" x14ac:dyDescent="0.2">
      <c r="A222" s="6"/>
      <c r="B222" s="6"/>
      <c r="C222" s="6"/>
      <c r="D222" s="6"/>
      <c r="E222" s="254"/>
      <c r="F222" s="254"/>
      <c r="G222" s="32"/>
      <c r="H222" s="32"/>
      <c r="J222" s="6"/>
      <c r="K222" s="6"/>
      <c r="L222" s="6"/>
      <c r="M222" s="6"/>
      <c r="N222" s="6"/>
      <c r="O222" s="6"/>
      <c r="P222" s="6"/>
      <c r="Q222" s="6"/>
      <c r="R222" s="6"/>
    </row>
    <row r="223" spans="1:18" s="8" customFormat="1" x14ac:dyDescent="0.2">
      <c r="A223" s="6"/>
      <c r="B223" s="6"/>
      <c r="C223" s="6"/>
      <c r="D223" s="6"/>
      <c r="E223" s="254"/>
      <c r="F223" s="254"/>
      <c r="G223" s="32"/>
      <c r="H223" s="32"/>
      <c r="J223" s="6"/>
      <c r="K223" s="6"/>
      <c r="L223" s="6"/>
      <c r="M223" s="6"/>
      <c r="N223" s="6"/>
      <c r="O223" s="6"/>
      <c r="P223" s="6"/>
      <c r="Q223" s="6"/>
      <c r="R223" s="6"/>
    </row>
    <row r="224" spans="1:18" s="8" customFormat="1" x14ac:dyDescent="0.2">
      <c r="A224" s="6"/>
      <c r="B224" s="6"/>
      <c r="C224" s="6"/>
      <c r="D224" s="6"/>
      <c r="E224" s="254"/>
      <c r="F224" s="254"/>
      <c r="G224" s="32"/>
      <c r="H224" s="32"/>
      <c r="J224" s="6"/>
      <c r="K224" s="6"/>
      <c r="L224" s="6"/>
      <c r="M224" s="6"/>
      <c r="N224" s="6"/>
      <c r="O224" s="6"/>
      <c r="P224" s="6"/>
      <c r="Q224" s="6"/>
      <c r="R224" s="6"/>
    </row>
    <row r="225" spans="1:18" s="8" customFormat="1" x14ac:dyDescent="0.2">
      <c r="A225" s="6"/>
      <c r="B225" s="6"/>
      <c r="C225" s="6"/>
      <c r="D225" s="6"/>
      <c r="E225" s="254"/>
      <c r="F225" s="254"/>
      <c r="G225" s="32"/>
      <c r="H225" s="32"/>
      <c r="J225" s="6"/>
      <c r="K225" s="6"/>
      <c r="L225" s="6"/>
      <c r="M225" s="6"/>
      <c r="N225" s="6"/>
      <c r="O225" s="6"/>
      <c r="P225" s="6"/>
      <c r="Q225" s="6"/>
      <c r="R225" s="6"/>
    </row>
    <row r="226" spans="1:18" s="8" customFormat="1" x14ac:dyDescent="0.2">
      <c r="A226" s="6"/>
      <c r="B226" s="6"/>
      <c r="C226" s="6"/>
      <c r="D226" s="6"/>
      <c r="E226" s="254"/>
      <c r="F226" s="254"/>
      <c r="G226" s="32"/>
      <c r="H226" s="32"/>
      <c r="J226" s="6"/>
      <c r="K226" s="6"/>
      <c r="L226" s="6"/>
      <c r="M226" s="6"/>
      <c r="N226" s="6"/>
      <c r="O226" s="6"/>
      <c r="P226" s="6"/>
      <c r="Q226" s="6"/>
      <c r="R226" s="6"/>
    </row>
    <row r="227" spans="1:18" s="8" customFormat="1" x14ac:dyDescent="0.2">
      <c r="A227" s="6"/>
      <c r="B227" s="6"/>
      <c r="C227" s="6"/>
      <c r="D227" s="6"/>
      <c r="E227" s="254"/>
      <c r="F227" s="254"/>
      <c r="G227" s="32"/>
      <c r="H227" s="32"/>
      <c r="J227" s="6"/>
      <c r="K227" s="6"/>
      <c r="L227" s="6"/>
      <c r="M227" s="6"/>
      <c r="N227" s="6"/>
      <c r="O227" s="6"/>
      <c r="P227" s="6"/>
      <c r="Q227" s="6"/>
      <c r="R227" s="6"/>
    </row>
    <row r="228" spans="1:18" s="8" customFormat="1" x14ac:dyDescent="0.2">
      <c r="A228" s="6"/>
      <c r="B228" s="6"/>
      <c r="C228" s="6"/>
      <c r="D228" s="6"/>
      <c r="E228" s="254"/>
      <c r="F228" s="254"/>
      <c r="G228" s="32"/>
      <c r="H228" s="32"/>
      <c r="J228" s="6"/>
      <c r="K228" s="6"/>
      <c r="L228" s="6"/>
      <c r="M228" s="6"/>
      <c r="N228" s="6"/>
      <c r="O228" s="6"/>
      <c r="P228" s="6"/>
      <c r="Q228" s="6"/>
      <c r="R228" s="6"/>
    </row>
    <row r="229" spans="1:18" s="8" customFormat="1" x14ac:dyDescent="0.2">
      <c r="A229" s="6"/>
      <c r="B229" s="6"/>
      <c r="C229" s="6"/>
      <c r="D229" s="6"/>
      <c r="E229" s="254"/>
      <c r="F229" s="254"/>
      <c r="G229" s="32"/>
      <c r="H229" s="32"/>
      <c r="J229" s="6"/>
      <c r="K229" s="6"/>
      <c r="L229" s="6"/>
      <c r="M229" s="6"/>
      <c r="N229" s="6"/>
      <c r="O229" s="6"/>
      <c r="P229" s="6"/>
      <c r="Q229" s="6"/>
      <c r="R229" s="6"/>
    </row>
    <row r="230" spans="1:18" s="8" customFormat="1" x14ac:dyDescent="0.2">
      <c r="A230" s="6"/>
      <c r="B230" s="6"/>
      <c r="C230" s="6"/>
      <c r="D230" s="6"/>
      <c r="E230" s="254"/>
      <c r="F230" s="254"/>
      <c r="G230" s="32"/>
      <c r="H230" s="32"/>
      <c r="J230" s="6"/>
      <c r="K230" s="6"/>
      <c r="L230" s="6"/>
      <c r="M230" s="6"/>
      <c r="N230" s="6"/>
      <c r="O230" s="6"/>
      <c r="P230" s="6"/>
      <c r="Q230" s="6"/>
      <c r="R230" s="6"/>
    </row>
    <row r="231" spans="1:18" s="8" customFormat="1" x14ac:dyDescent="0.2">
      <c r="A231" s="6"/>
      <c r="B231" s="6"/>
      <c r="C231" s="6"/>
      <c r="D231" s="6"/>
      <c r="E231" s="254"/>
      <c r="F231" s="254"/>
      <c r="G231" s="32"/>
      <c r="H231" s="32"/>
      <c r="J231" s="6"/>
      <c r="K231" s="6"/>
      <c r="L231" s="6"/>
      <c r="M231" s="6"/>
      <c r="N231" s="6"/>
      <c r="O231" s="6"/>
      <c r="P231" s="6"/>
      <c r="Q231" s="6"/>
      <c r="R231" s="6"/>
    </row>
    <row r="232" spans="1:18" s="8" customFormat="1" x14ac:dyDescent="0.2">
      <c r="A232" s="6"/>
      <c r="B232" s="6"/>
      <c r="C232" s="6"/>
      <c r="D232" s="6"/>
      <c r="E232" s="254"/>
      <c r="F232" s="254"/>
      <c r="G232" s="32"/>
      <c r="H232" s="32"/>
      <c r="J232" s="6"/>
      <c r="K232" s="6"/>
      <c r="L232" s="6"/>
      <c r="M232" s="6"/>
      <c r="N232" s="6"/>
      <c r="O232" s="6"/>
      <c r="P232" s="6"/>
      <c r="Q232" s="6"/>
      <c r="R232" s="6"/>
    </row>
    <row r="233" spans="1:18" s="8" customFormat="1" x14ac:dyDescent="0.2">
      <c r="A233" s="6"/>
      <c r="B233" s="6"/>
      <c r="C233" s="6"/>
      <c r="D233" s="6"/>
      <c r="E233" s="254"/>
      <c r="F233" s="254"/>
      <c r="G233" s="32"/>
      <c r="H233" s="32"/>
      <c r="J233" s="6"/>
      <c r="K233" s="6"/>
      <c r="L233" s="6"/>
      <c r="M233" s="6"/>
      <c r="N233" s="6"/>
      <c r="O233" s="6"/>
      <c r="P233" s="6"/>
      <c r="Q233" s="6"/>
      <c r="R233" s="6"/>
    </row>
    <row r="234" spans="1:18" s="8" customFormat="1" x14ac:dyDescent="0.2">
      <c r="A234" s="6"/>
      <c r="B234" s="6"/>
      <c r="C234" s="6"/>
      <c r="D234" s="6"/>
      <c r="E234" s="254"/>
      <c r="F234" s="254"/>
      <c r="G234" s="32"/>
      <c r="H234" s="32"/>
      <c r="J234" s="6"/>
      <c r="K234" s="6"/>
      <c r="L234" s="6"/>
      <c r="M234" s="6"/>
      <c r="N234" s="6"/>
      <c r="O234" s="6"/>
      <c r="P234" s="6"/>
      <c r="Q234" s="6"/>
      <c r="R234" s="6"/>
    </row>
    <row r="235" spans="1:18" s="8" customFormat="1" x14ac:dyDescent="0.2">
      <c r="A235" s="6"/>
      <c r="B235" s="6"/>
      <c r="C235" s="6"/>
      <c r="D235" s="6"/>
      <c r="E235" s="254"/>
      <c r="F235" s="254"/>
      <c r="G235" s="32"/>
      <c r="H235" s="32"/>
      <c r="J235" s="6"/>
      <c r="K235" s="6"/>
      <c r="L235" s="6"/>
      <c r="M235" s="6"/>
      <c r="N235" s="6"/>
      <c r="O235" s="6"/>
      <c r="P235" s="6"/>
      <c r="Q235" s="6"/>
      <c r="R235" s="6"/>
    </row>
    <row r="236" spans="1:18" s="8" customFormat="1" x14ac:dyDescent="0.2">
      <c r="A236" s="6"/>
      <c r="B236" s="6"/>
      <c r="C236" s="6"/>
      <c r="D236" s="6"/>
      <c r="E236" s="254"/>
      <c r="F236" s="254"/>
      <c r="G236" s="32"/>
      <c r="H236" s="32"/>
      <c r="J236" s="6"/>
      <c r="K236" s="6"/>
      <c r="L236" s="6"/>
      <c r="M236" s="6"/>
      <c r="N236" s="6"/>
      <c r="O236" s="6"/>
      <c r="P236" s="6"/>
      <c r="Q236" s="6"/>
      <c r="R236" s="6"/>
    </row>
    <row r="237" spans="1:18" s="8" customFormat="1" x14ac:dyDescent="0.2">
      <c r="A237" s="6"/>
      <c r="B237" s="6"/>
      <c r="C237" s="6"/>
      <c r="D237" s="6"/>
      <c r="E237" s="254"/>
      <c r="F237" s="254"/>
      <c r="G237" s="32"/>
      <c r="H237" s="32"/>
      <c r="J237" s="6"/>
      <c r="K237" s="6"/>
      <c r="L237" s="6"/>
      <c r="M237" s="6"/>
      <c r="N237" s="6"/>
      <c r="O237" s="6"/>
      <c r="P237" s="6"/>
      <c r="Q237" s="6"/>
      <c r="R237" s="6"/>
    </row>
    <row r="238" spans="1:18" s="8" customFormat="1" x14ac:dyDescent="0.2">
      <c r="A238" s="6"/>
      <c r="B238" s="6"/>
      <c r="C238" s="6"/>
      <c r="D238" s="6"/>
      <c r="E238" s="254"/>
      <c r="F238" s="254"/>
      <c r="G238" s="32"/>
      <c r="H238" s="32"/>
      <c r="J238" s="6"/>
      <c r="K238" s="6"/>
      <c r="L238" s="6"/>
      <c r="M238" s="6"/>
      <c r="N238" s="6"/>
      <c r="O238" s="6"/>
      <c r="P238" s="6"/>
      <c r="Q238" s="6"/>
      <c r="R238" s="6"/>
    </row>
    <row r="239" spans="1:18" s="8" customFormat="1" x14ac:dyDescent="0.2">
      <c r="A239" s="6"/>
      <c r="B239" s="6"/>
      <c r="C239" s="6"/>
      <c r="D239" s="6"/>
      <c r="E239" s="254"/>
      <c r="F239" s="254"/>
      <c r="G239" s="32"/>
      <c r="H239" s="32"/>
      <c r="J239" s="6"/>
      <c r="K239" s="6"/>
      <c r="L239" s="6"/>
      <c r="M239" s="6"/>
      <c r="N239" s="6"/>
      <c r="O239" s="6"/>
      <c r="P239" s="6"/>
      <c r="Q239" s="6"/>
      <c r="R239" s="6"/>
    </row>
    <row r="240" spans="1:18" s="8" customFormat="1" x14ac:dyDescent="0.2">
      <c r="A240" s="6"/>
      <c r="B240" s="6"/>
      <c r="C240" s="6"/>
      <c r="D240" s="6"/>
      <c r="E240" s="254"/>
      <c r="F240" s="254"/>
      <c r="G240" s="32"/>
      <c r="H240" s="32"/>
      <c r="J240" s="6"/>
      <c r="K240" s="6"/>
      <c r="L240" s="6"/>
      <c r="M240" s="6"/>
      <c r="N240" s="6"/>
      <c r="O240" s="6"/>
      <c r="P240" s="6"/>
      <c r="Q240" s="6"/>
      <c r="R240" s="6"/>
    </row>
    <row r="241" spans="1:18" s="8" customFormat="1" x14ac:dyDescent="0.2">
      <c r="A241" s="6"/>
      <c r="B241" s="6"/>
      <c r="C241" s="6"/>
      <c r="D241" s="6"/>
      <c r="E241" s="254"/>
      <c r="F241" s="254"/>
      <c r="G241" s="32"/>
      <c r="H241" s="32"/>
      <c r="J241" s="6"/>
      <c r="K241" s="6"/>
      <c r="L241" s="6"/>
      <c r="M241" s="6"/>
      <c r="N241" s="6"/>
      <c r="O241" s="6"/>
      <c r="P241" s="6"/>
      <c r="Q241" s="6"/>
      <c r="R241" s="6"/>
    </row>
    <row r="242" spans="1:18" s="8" customFormat="1" x14ac:dyDescent="0.2">
      <c r="A242" s="6"/>
      <c r="B242" s="6"/>
      <c r="C242" s="6"/>
      <c r="D242" s="6"/>
      <c r="E242" s="254"/>
      <c r="F242" s="254"/>
      <c r="G242" s="32"/>
      <c r="H242" s="32"/>
      <c r="J242" s="6"/>
      <c r="K242" s="6"/>
      <c r="L242" s="6"/>
      <c r="M242" s="6"/>
      <c r="N242" s="6"/>
      <c r="O242" s="6"/>
      <c r="P242" s="6"/>
      <c r="Q242" s="6"/>
      <c r="R242" s="6"/>
    </row>
    <row r="243" spans="1:18" s="8" customFormat="1" x14ac:dyDescent="0.2">
      <c r="A243" s="6"/>
      <c r="B243" s="6"/>
      <c r="C243" s="6"/>
      <c r="D243" s="6"/>
      <c r="E243" s="254"/>
      <c r="F243" s="254"/>
      <c r="G243" s="32"/>
      <c r="H243" s="32"/>
      <c r="J243" s="6"/>
      <c r="K243" s="6"/>
      <c r="L243" s="6"/>
      <c r="M243" s="6"/>
      <c r="N243" s="6"/>
      <c r="O243" s="6"/>
      <c r="P243" s="6"/>
      <c r="Q243" s="6"/>
      <c r="R243" s="6"/>
    </row>
    <row r="244" spans="1:18" s="8" customFormat="1" x14ac:dyDescent="0.2">
      <c r="A244" s="6"/>
      <c r="B244" s="6"/>
      <c r="C244" s="6"/>
      <c r="D244" s="6"/>
      <c r="E244" s="254"/>
      <c r="F244" s="254"/>
      <c r="G244" s="32"/>
      <c r="H244" s="32"/>
      <c r="J244" s="6"/>
      <c r="K244" s="6"/>
      <c r="L244" s="6"/>
      <c r="M244" s="6"/>
      <c r="N244" s="6"/>
      <c r="O244" s="6"/>
      <c r="P244" s="6"/>
      <c r="Q244" s="6"/>
      <c r="R244" s="6"/>
    </row>
    <row r="245" spans="1:18" s="8" customFormat="1" x14ac:dyDescent="0.2">
      <c r="A245" s="6"/>
      <c r="B245" s="6"/>
      <c r="C245" s="6"/>
      <c r="D245" s="6"/>
      <c r="E245" s="254"/>
      <c r="F245" s="254"/>
      <c r="G245" s="32"/>
      <c r="H245" s="32"/>
      <c r="J245" s="6"/>
      <c r="K245" s="6"/>
      <c r="L245" s="6"/>
      <c r="M245" s="6"/>
      <c r="N245" s="6"/>
      <c r="O245" s="6"/>
      <c r="P245" s="6"/>
      <c r="Q245" s="6"/>
      <c r="R245" s="6"/>
    </row>
    <row r="246" spans="1:18" s="8" customFormat="1" x14ac:dyDescent="0.2">
      <c r="A246" s="6"/>
      <c r="B246" s="6"/>
      <c r="C246" s="6"/>
      <c r="D246" s="6"/>
      <c r="E246" s="254"/>
      <c r="F246" s="254"/>
      <c r="G246" s="32"/>
      <c r="H246" s="32"/>
      <c r="J246" s="6"/>
      <c r="K246" s="6"/>
      <c r="L246" s="6"/>
      <c r="M246" s="6"/>
      <c r="N246" s="6"/>
      <c r="O246" s="6"/>
      <c r="P246" s="6"/>
      <c r="Q246" s="6"/>
      <c r="R246" s="6"/>
    </row>
    <row r="247" spans="1:18" s="8" customFormat="1" x14ac:dyDescent="0.2">
      <c r="A247" s="6"/>
      <c r="B247" s="6"/>
      <c r="C247" s="6"/>
      <c r="D247" s="6"/>
      <c r="E247" s="254"/>
      <c r="F247" s="254"/>
      <c r="G247" s="32"/>
      <c r="H247" s="32"/>
      <c r="J247" s="6"/>
      <c r="K247" s="6"/>
      <c r="L247" s="6"/>
      <c r="M247" s="6"/>
      <c r="N247" s="6"/>
      <c r="O247" s="6"/>
      <c r="P247" s="6"/>
      <c r="Q247" s="6"/>
      <c r="R247" s="6"/>
    </row>
    <row r="248" spans="1:18" s="8" customFormat="1" x14ac:dyDescent="0.2">
      <c r="A248" s="6"/>
      <c r="B248" s="6"/>
      <c r="C248" s="6"/>
      <c r="D248" s="6"/>
      <c r="E248" s="254"/>
      <c r="F248" s="254"/>
      <c r="G248" s="32"/>
      <c r="H248" s="32"/>
      <c r="J248" s="6"/>
      <c r="K248" s="6"/>
      <c r="L248" s="6"/>
      <c r="M248" s="6"/>
      <c r="N248" s="6"/>
      <c r="O248" s="6"/>
      <c r="P248" s="6"/>
      <c r="Q248" s="6"/>
      <c r="R248" s="6"/>
    </row>
    <row r="249" spans="1:18" s="8" customFormat="1" x14ac:dyDescent="0.2">
      <c r="A249" s="6"/>
      <c r="B249" s="6"/>
      <c r="C249" s="6"/>
      <c r="D249" s="6"/>
      <c r="E249" s="254"/>
      <c r="F249" s="254"/>
      <c r="G249" s="32"/>
      <c r="H249" s="32"/>
      <c r="J249" s="6"/>
      <c r="K249" s="6"/>
      <c r="L249" s="6"/>
      <c r="M249" s="6"/>
      <c r="N249" s="6"/>
      <c r="O249" s="6"/>
      <c r="P249" s="6"/>
      <c r="Q249" s="6"/>
      <c r="R249" s="6"/>
    </row>
    <row r="250" spans="1:18" s="8" customFormat="1" x14ac:dyDescent="0.2">
      <c r="A250" s="6"/>
      <c r="B250" s="6"/>
      <c r="C250" s="6"/>
      <c r="D250" s="6"/>
      <c r="E250" s="254"/>
      <c r="F250" s="254"/>
      <c r="G250" s="32"/>
      <c r="H250" s="32"/>
      <c r="J250" s="6"/>
      <c r="K250" s="6"/>
      <c r="L250" s="6"/>
      <c r="M250" s="6"/>
      <c r="N250" s="6"/>
      <c r="O250" s="6"/>
      <c r="P250" s="6"/>
      <c r="Q250" s="6"/>
      <c r="R250" s="6"/>
    </row>
    <row r="251" spans="1:18" s="8" customFormat="1" x14ac:dyDescent="0.2">
      <c r="A251" s="6"/>
      <c r="B251" s="6"/>
      <c r="C251" s="6"/>
      <c r="D251" s="6"/>
      <c r="E251" s="254"/>
      <c r="F251" s="254"/>
      <c r="G251" s="32"/>
      <c r="H251" s="32"/>
      <c r="J251" s="6"/>
      <c r="K251" s="6"/>
      <c r="L251" s="6"/>
      <c r="M251" s="6"/>
      <c r="N251" s="6"/>
      <c r="O251" s="6"/>
      <c r="P251" s="6"/>
      <c r="Q251" s="6"/>
      <c r="R251" s="6"/>
    </row>
    <row r="252" spans="1:18" s="8" customFormat="1" x14ac:dyDescent="0.2">
      <c r="A252" s="6"/>
      <c r="B252" s="6"/>
      <c r="C252" s="6"/>
      <c r="D252" s="6"/>
      <c r="E252" s="254"/>
      <c r="F252" s="254"/>
      <c r="G252" s="32"/>
      <c r="H252" s="32"/>
      <c r="J252" s="6"/>
      <c r="K252" s="6"/>
      <c r="L252" s="6"/>
      <c r="M252" s="6"/>
      <c r="N252" s="6"/>
      <c r="O252" s="6"/>
      <c r="P252" s="6"/>
      <c r="Q252" s="6"/>
      <c r="R252" s="6"/>
    </row>
    <row r="253" spans="1:18" s="8" customFormat="1" x14ac:dyDescent="0.2">
      <c r="A253" s="6"/>
      <c r="B253" s="6"/>
      <c r="C253" s="6"/>
      <c r="D253" s="6"/>
      <c r="E253" s="254"/>
      <c r="F253" s="254"/>
      <c r="G253" s="32"/>
      <c r="H253" s="32"/>
      <c r="J253" s="6"/>
      <c r="K253" s="6"/>
      <c r="L253" s="6"/>
      <c r="M253" s="6"/>
      <c r="N253" s="6"/>
      <c r="O253" s="6"/>
      <c r="P253" s="6"/>
      <c r="Q253" s="6"/>
      <c r="R253" s="6"/>
    </row>
    <row r="254" spans="1:18" s="8" customFormat="1" x14ac:dyDescent="0.2">
      <c r="A254" s="6"/>
      <c r="B254" s="6"/>
      <c r="C254" s="6"/>
      <c r="D254" s="6"/>
      <c r="E254" s="254"/>
      <c r="F254" s="254"/>
      <c r="G254" s="32"/>
      <c r="H254" s="32"/>
      <c r="J254" s="6"/>
      <c r="K254" s="6"/>
      <c r="L254" s="6"/>
      <c r="M254" s="6"/>
      <c r="N254" s="6"/>
      <c r="O254" s="6"/>
      <c r="P254" s="6"/>
      <c r="Q254" s="6"/>
      <c r="R254" s="6"/>
    </row>
    <row r="255" spans="1:18" s="8" customFormat="1" x14ac:dyDescent="0.2">
      <c r="A255" s="6"/>
      <c r="B255" s="6"/>
      <c r="C255" s="6"/>
      <c r="D255" s="6"/>
      <c r="E255" s="254"/>
      <c r="F255" s="254"/>
      <c r="G255" s="32"/>
      <c r="H255" s="32"/>
      <c r="J255" s="6"/>
      <c r="K255" s="6"/>
      <c r="L255" s="6"/>
      <c r="M255" s="6"/>
      <c r="N255" s="6"/>
      <c r="O255" s="6"/>
      <c r="P255" s="6"/>
      <c r="Q255" s="6"/>
      <c r="R255" s="6"/>
    </row>
    <row r="256" spans="1:18" s="8" customFormat="1" x14ac:dyDescent="0.2">
      <c r="A256" s="6"/>
      <c r="B256" s="6"/>
      <c r="C256" s="6"/>
      <c r="D256" s="6"/>
      <c r="E256" s="254"/>
      <c r="F256" s="254"/>
      <c r="G256" s="32"/>
      <c r="H256" s="32"/>
      <c r="J256" s="6"/>
      <c r="K256" s="6"/>
      <c r="L256" s="6"/>
      <c r="M256" s="6"/>
      <c r="N256" s="6"/>
      <c r="O256" s="6"/>
      <c r="P256" s="6"/>
      <c r="Q256" s="6"/>
      <c r="R256" s="6"/>
    </row>
    <row r="257" spans="1:18" s="8" customFormat="1" x14ac:dyDescent="0.2">
      <c r="A257" s="6"/>
      <c r="B257" s="6"/>
      <c r="C257" s="6"/>
      <c r="D257" s="6"/>
      <c r="E257" s="254"/>
      <c r="F257" s="254"/>
      <c r="G257" s="32"/>
      <c r="H257" s="32"/>
      <c r="J257" s="6"/>
      <c r="K257" s="6"/>
      <c r="L257" s="6"/>
      <c r="M257" s="6"/>
      <c r="N257" s="6"/>
      <c r="O257" s="6"/>
      <c r="P257" s="6"/>
      <c r="Q257" s="6"/>
      <c r="R257" s="6"/>
    </row>
    <row r="258" spans="1:18" s="8" customFormat="1" x14ac:dyDescent="0.2">
      <c r="A258" s="6"/>
      <c r="B258" s="6"/>
      <c r="C258" s="6"/>
      <c r="D258" s="6"/>
      <c r="E258" s="254"/>
      <c r="F258" s="254"/>
      <c r="G258" s="32"/>
      <c r="H258" s="32"/>
      <c r="J258" s="6"/>
      <c r="K258" s="6"/>
      <c r="L258" s="6"/>
      <c r="M258" s="6"/>
      <c r="N258" s="6"/>
      <c r="O258" s="6"/>
      <c r="P258" s="6"/>
      <c r="Q258" s="6"/>
      <c r="R258" s="6"/>
    </row>
    <row r="259" spans="1:18" s="8" customFormat="1" x14ac:dyDescent="0.2">
      <c r="A259" s="6"/>
      <c r="B259" s="6"/>
      <c r="C259" s="6"/>
      <c r="D259" s="6"/>
      <c r="E259" s="254"/>
      <c r="F259" s="254"/>
      <c r="G259" s="32"/>
      <c r="H259" s="32"/>
      <c r="J259" s="6"/>
      <c r="K259" s="6"/>
      <c r="L259" s="6"/>
      <c r="M259" s="6"/>
      <c r="N259" s="6"/>
      <c r="O259" s="6"/>
      <c r="P259" s="6"/>
      <c r="Q259" s="6"/>
      <c r="R259" s="6"/>
    </row>
    <row r="260" spans="1:18" s="8" customFormat="1" x14ac:dyDescent="0.2">
      <c r="A260" s="6"/>
      <c r="B260" s="6"/>
      <c r="C260" s="6"/>
      <c r="D260" s="6"/>
      <c r="E260" s="254"/>
      <c r="F260" s="254"/>
      <c r="G260" s="32"/>
      <c r="H260" s="32"/>
      <c r="J260" s="6"/>
      <c r="K260" s="6"/>
      <c r="L260" s="6"/>
      <c r="M260" s="6"/>
      <c r="N260" s="6"/>
      <c r="O260" s="6"/>
      <c r="P260" s="6"/>
      <c r="Q260" s="6"/>
      <c r="R260" s="6"/>
    </row>
    <row r="261" spans="1:18" s="8" customFormat="1" x14ac:dyDescent="0.2">
      <c r="A261" s="6"/>
      <c r="B261" s="6"/>
      <c r="C261" s="6"/>
      <c r="D261" s="6"/>
      <c r="E261" s="254"/>
      <c r="F261" s="254"/>
      <c r="G261" s="32"/>
      <c r="H261" s="32"/>
      <c r="J261" s="6"/>
      <c r="K261" s="6"/>
      <c r="L261" s="6"/>
      <c r="M261" s="6"/>
      <c r="N261" s="6"/>
      <c r="O261" s="6"/>
      <c r="P261" s="6"/>
      <c r="Q261" s="6"/>
      <c r="R261" s="6"/>
    </row>
    <row r="262" spans="1:18" s="8" customFormat="1" x14ac:dyDescent="0.2">
      <c r="A262" s="6"/>
      <c r="B262" s="6"/>
      <c r="C262" s="6"/>
      <c r="D262" s="6"/>
      <c r="E262" s="254"/>
      <c r="F262" s="254"/>
      <c r="G262" s="32"/>
      <c r="H262" s="32"/>
      <c r="J262" s="6"/>
      <c r="K262" s="6"/>
      <c r="L262" s="6"/>
      <c r="M262" s="6"/>
      <c r="N262" s="6"/>
      <c r="O262" s="6"/>
      <c r="P262" s="6"/>
      <c r="Q262" s="6"/>
      <c r="R262" s="6"/>
    </row>
    <row r="263" spans="1:18" s="8" customFormat="1" x14ac:dyDescent="0.2">
      <c r="A263" s="6"/>
      <c r="B263" s="6"/>
      <c r="C263" s="6"/>
      <c r="D263" s="6"/>
      <c r="E263" s="254"/>
      <c r="F263" s="254"/>
      <c r="G263" s="32"/>
      <c r="H263" s="32"/>
      <c r="J263" s="6"/>
      <c r="K263" s="6"/>
      <c r="L263" s="6"/>
      <c r="M263" s="6"/>
      <c r="N263" s="6"/>
      <c r="O263" s="6"/>
      <c r="P263" s="6"/>
      <c r="Q263" s="6"/>
      <c r="R263" s="6"/>
    </row>
    <row r="264" spans="1:18" s="8" customFormat="1" x14ac:dyDescent="0.2">
      <c r="A264" s="6"/>
      <c r="B264" s="6"/>
      <c r="C264" s="6"/>
      <c r="D264" s="6"/>
      <c r="E264" s="254"/>
      <c r="F264" s="254"/>
      <c r="G264" s="32"/>
      <c r="H264" s="32"/>
      <c r="J264" s="6"/>
      <c r="K264" s="6"/>
      <c r="L264" s="6"/>
      <c r="M264" s="6"/>
      <c r="N264" s="6"/>
      <c r="O264" s="6"/>
      <c r="P264" s="6"/>
      <c r="Q264" s="6"/>
      <c r="R264" s="6"/>
    </row>
    <row r="265" spans="1:18" s="8" customFormat="1" x14ac:dyDescent="0.2">
      <c r="A265" s="6"/>
      <c r="B265" s="6"/>
      <c r="C265" s="6"/>
      <c r="D265" s="6"/>
      <c r="E265" s="254"/>
      <c r="F265" s="254"/>
      <c r="G265" s="32"/>
      <c r="H265" s="32"/>
      <c r="J265" s="6"/>
      <c r="K265" s="6"/>
      <c r="L265" s="6"/>
      <c r="M265" s="6"/>
      <c r="N265" s="6"/>
      <c r="O265" s="6"/>
      <c r="P265" s="6"/>
      <c r="Q265" s="6"/>
      <c r="R265" s="6"/>
    </row>
    <row r="266" spans="1:18" s="8" customFormat="1" x14ac:dyDescent="0.2">
      <c r="A266" s="6"/>
      <c r="B266" s="6"/>
      <c r="C266" s="6"/>
      <c r="D266" s="6"/>
      <c r="E266" s="254"/>
      <c r="F266" s="254"/>
      <c r="G266" s="32"/>
      <c r="H266" s="32"/>
      <c r="J266" s="6"/>
      <c r="K266" s="6"/>
      <c r="L266" s="6"/>
      <c r="M266" s="6"/>
      <c r="N266" s="6"/>
      <c r="O266" s="6"/>
      <c r="P266" s="6"/>
      <c r="Q266" s="6"/>
      <c r="R266" s="6"/>
    </row>
    <row r="267" spans="1:18" s="8" customFormat="1" x14ac:dyDescent="0.2">
      <c r="A267" s="6"/>
      <c r="B267" s="6"/>
      <c r="C267" s="6"/>
      <c r="D267" s="6"/>
      <c r="E267" s="254"/>
      <c r="F267" s="254"/>
      <c r="G267" s="32"/>
      <c r="H267" s="32"/>
      <c r="J267" s="6"/>
      <c r="K267" s="6"/>
      <c r="L267" s="6"/>
      <c r="M267" s="6"/>
      <c r="N267" s="6"/>
      <c r="O267" s="6"/>
      <c r="P267" s="6"/>
      <c r="Q267" s="6"/>
      <c r="R267" s="6"/>
    </row>
    <row r="268" spans="1:18" s="8" customFormat="1" x14ac:dyDescent="0.2">
      <c r="A268" s="6"/>
      <c r="B268" s="6"/>
      <c r="C268" s="6"/>
      <c r="D268" s="6"/>
      <c r="E268" s="254"/>
      <c r="F268" s="254"/>
      <c r="G268" s="32"/>
      <c r="H268" s="32"/>
      <c r="J268" s="6"/>
      <c r="K268" s="6"/>
      <c r="L268" s="6"/>
      <c r="M268" s="6"/>
      <c r="N268" s="6"/>
      <c r="O268" s="6"/>
      <c r="P268" s="6"/>
      <c r="Q268" s="6"/>
      <c r="R268" s="6"/>
    </row>
    <row r="269" spans="1:18" s="8" customFormat="1" x14ac:dyDescent="0.2">
      <c r="A269" s="6"/>
      <c r="B269" s="6"/>
      <c r="C269" s="6"/>
      <c r="D269" s="6"/>
      <c r="E269" s="254"/>
      <c r="F269" s="254"/>
      <c r="G269" s="32"/>
      <c r="H269" s="32"/>
      <c r="J269" s="6"/>
      <c r="K269" s="6"/>
      <c r="L269" s="6"/>
      <c r="M269" s="6"/>
      <c r="N269" s="6"/>
      <c r="O269" s="6"/>
      <c r="P269" s="6"/>
      <c r="Q269" s="6"/>
      <c r="R269" s="6"/>
    </row>
    <row r="270" spans="1:18" s="8" customFormat="1" x14ac:dyDescent="0.2">
      <c r="A270" s="6"/>
      <c r="B270" s="6"/>
      <c r="C270" s="6"/>
      <c r="D270" s="6"/>
      <c r="E270" s="254"/>
      <c r="F270" s="254"/>
      <c r="G270" s="32"/>
      <c r="H270" s="32"/>
      <c r="J270" s="6"/>
      <c r="K270" s="6"/>
      <c r="L270" s="6"/>
      <c r="M270" s="6"/>
      <c r="N270" s="6"/>
      <c r="O270" s="6"/>
      <c r="P270" s="6"/>
      <c r="Q270" s="6"/>
      <c r="R270" s="6"/>
    </row>
    <row r="271" spans="1:18" s="8" customFormat="1" x14ac:dyDescent="0.2">
      <c r="A271" s="6"/>
      <c r="B271" s="6"/>
      <c r="C271" s="6"/>
      <c r="D271" s="6"/>
      <c r="E271" s="254"/>
      <c r="F271" s="254"/>
      <c r="G271" s="32"/>
      <c r="H271" s="32"/>
      <c r="J271" s="6"/>
      <c r="K271" s="6"/>
      <c r="L271" s="6"/>
      <c r="M271" s="6"/>
      <c r="N271" s="6"/>
      <c r="O271" s="6"/>
      <c r="P271" s="6"/>
      <c r="Q271" s="6"/>
      <c r="R271" s="6"/>
    </row>
    <row r="272" spans="1:18" s="8" customFormat="1" x14ac:dyDescent="0.2">
      <c r="A272" s="6"/>
      <c r="B272" s="6"/>
      <c r="C272" s="6"/>
      <c r="D272" s="6"/>
      <c r="E272" s="254"/>
      <c r="F272" s="254"/>
      <c r="G272" s="32"/>
      <c r="H272" s="32"/>
      <c r="J272" s="6"/>
      <c r="K272" s="6"/>
      <c r="L272" s="6"/>
      <c r="M272" s="6"/>
      <c r="N272" s="6"/>
      <c r="O272" s="6"/>
      <c r="P272" s="6"/>
      <c r="Q272" s="6"/>
      <c r="R272" s="6"/>
    </row>
    <row r="273" spans="1:18" s="8" customFormat="1" x14ac:dyDescent="0.2">
      <c r="A273" s="6"/>
      <c r="B273" s="6"/>
      <c r="C273" s="6"/>
      <c r="D273" s="6"/>
      <c r="E273" s="254"/>
      <c r="F273" s="254"/>
      <c r="G273" s="32"/>
      <c r="H273" s="32"/>
      <c r="J273" s="6"/>
      <c r="K273" s="6"/>
      <c r="L273" s="6"/>
      <c r="M273" s="6"/>
      <c r="N273" s="6"/>
      <c r="O273" s="6"/>
      <c r="P273" s="6"/>
      <c r="Q273" s="6"/>
      <c r="R273" s="6"/>
    </row>
    <row r="274" spans="1:18" s="8" customFormat="1" x14ac:dyDescent="0.2">
      <c r="A274" s="6"/>
      <c r="B274" s="6"/>
      <c r="C274" s="6"/>
      <c r="D274" s="6"/>
      <c r="E274" s="254"/>
      <c r="F274" s="254"/>
      <c r="G274" s="32"/>
      <c r="H274" s="32"/>
      <c r="J274" s="6"/>
      <c r="K274" s="6"/>
      <c r="L274" s="6"/>
      <c r="M274" s="6"/>
      <c r="N274" s="6"/>
      <c r="O274" s="6"/>
      <c r="P274" s="6"/>
      <c r="Q274" s="6"/>
      <c r="R274" s="6"/>
    </row>
    <row r="275" spans="1:18" s="8" customFormat="1" x14ac:dyDescent="0.2">
      <c r="A275" s="6"/>
      <c r="B275" s="6"/>
      <c r="C275" s="6"/>
      <c r="D275" s="6"/>
      <c r="E275" s="254"/>
      <c r="F275" s="254"/>
      <c r="G275" s="32"/>
      <c r="H275" s="32"/>
      <c r="J275" s="6"/>
      <c r="K275" s="6"/>
      <c r="L275" s="6"/>
      <c r="M275" s="6"/>
      <c r="N275" s="6"/>
      <c r="O275" s="6"/>
      <c r="P275" s="6"/>
      <c r="Q275" s="6"/>
      <c r="R275" s="6"/>
    </row>
    <row r="276" spans="1:18" s="8" customFormat="1" x14ac:dyDescent="0.2">
      <c r="A276" s="6"/>
      <c r="B276" s="6"/>
      <c r="C276" s="6"/>
      <c r="D276" s="6"/>
      <c r="E276" s="254"/>
      <c r="F276" s="254"/>
      <c r="G276" s="32"/>
      <c r="H276" s="32"/>
      <c r="J276" s="6"/>
      <c r="K276" s="6"/>
      <c r="L276" s="6"/>
      <c r="M276" s="6"/>
      <c r="N276" s="6"/>
      <c r="O276" s="6"/>
      <c r="P276" s="6"/>
      <c r="Q276" s="6"/>
      <c r="R276" s="6"/>
    </row>
    <row r="277" spans="1:18" s="8" customFormat="1" x14ac:dyDescent="0.2">
      <c r="A277" s="6"/>
      <c r="B277" s="6"/>
      <c r="C277" s="6"/>
      <c r="D277" s="6"/>
      <c r="E277" s="254"/>
      <c r="F277" s="254"/>
      <c r="G277" s="32"/>
      <c r="H277" s="32"/>
      <c r="J277" s="6"/>
      <c r="K277" s="6"/>
      <c r="L277" s="6"/>
      <c r="M277" s="6"/>
      <c r="N277" s="6"/>
      <c r="O277" s="6"/>
      <c r="P277" s="6"/>
      <c r="Q277" s="6"/>
      <c r="R277" s="6"/>
    </row>
    <row r="278" spans="1:18" s="8" customFormat="1" x14ac:dyDescent="0.2">
      <c r="A278" s="6"/>
      <c r="B278" s="6"/>
      <c r="C278" s="6"/>
      <c r="D278" s="6"/>
      <c r="E278" s="254"/>
      <c r="F278" s="254"/>
      <c r="G278" s="32"/>
      <c r="H278" s="32"/>
      <c r="J278" s="6"/>
      <c r="K278" s="6"/>
      <c r="L278" s="6"/>
      <c r="M278" s="6"/>
      <c r="N278" s="6"/>
      <c r="O278" s="6"/>
      <c r="P278" s="6"/>
      <c r="Q278" s="6"/>
      <c r="R278" s="6"/>
    </row>
    <row r="279" spans="1:18" s="8" customFormat="1" x14ac:dyDescent="0.2">
      <c r="A279" s="6"/>
      <c r="B279" s="6"/>
      <c r="C279" s="6"/>
      <c r="D279" s="6"/>
      <c r="E279" s="254"/>
      <c r="F279" s="254"/>
      <c r="G279" s="32"/>
      <c r="H279" s="32"/>
      <c r="J279" s="6"/>
      <c r="K279" s="6"/>
      <c r="L279" s="6"/>
      <c r="M279" s="6"/>
      <c r="N279" s="6"/>
      <c r="O279" s="6"/>
      <c r="P279" s="6"/>
      <c r="Q279" s="6"/>
      <c r="R279" s="6"/>
    </row>
    <row r="280" spans="1:18" s="8" customFormat="1" x14ac:dyDescent="0.2">
      <c r="A280" s="6"/>
      <c r="B280" s="6"/>
      <c r="C280" s="6"/>
      <c r="D280" s="6"/>
      <c r="E280" s="254"/>
      <c r="F280" s="254"/>
      <c r="G280" s="32"/>
      <c r="H280" s="32"/>
      <c r="J280" s="6"/>
      <c r="K280" s="6"/>
      <c r="L280" s="6"/>
      <c r="M280" s="6"/>
      <c r="N280" s="6"/>
      <c r="O280" s="6"/>
      <c r="P280" s="6"/>
      <c r="Q280" s="6"/>
      <c r="R280" s="6"/>
    </row>
    <row r="281" spans="1:18" s="8" customFormat="1" x14ac:dyDescent="0.2">
      <c r="A281" s="6"/>
      <c r="B281" s="6"/>
      <c r="C281" s="6"/>
      <c r="D281" s="6"/>
      <c r="E281" s="254"/>
      <c r="F281" s="254"/>
      <c r="G281" s="32"/>
      <c r="H281" s="32"/>
      <c r="J281" s="6"/>
      <c r="K281" s="6"/>
      <c r="L281" s="6"/>
      <c r="M281" s="6"/>
      <c r="N281" s="6"/>
      <c r="O281" s="6"/>
      <c r="P281" s="6"/>
      <c r="Q281" s="6"/>
      <c r="R281" s="6"/>
    </row>
    <row r="282" spans="1:18" s="8" customFormat="1" x14ac:dyDescent="0.2">
      <c r="A282" s="6"/>
      <c r="B282" s="6"/>
      <c r="C282" s="6"/>
      <c r="D282" s="6"/>
      <c r="E282" s="6"/>
      <c r="F282" s="6"/>
      <c r="G282" s="32"/>
      <c r="H282" s="32"/>
      <c r="J282" s="6"/>
      <c r="K282" s="6"/>
      <c r="L282" s="6"/>
      <c r="M282" s="6"/>
      <c r="N282" s="6"/>
      <c r="O282" s="6"/>
      <c r="P282" s="6"/>
      <c r="Q282" s="6"/>
      <c r="R282" s="6"/>
    </row>
    <row r="283" spans="1:18" s="8" customFormat="1" x14ac:dyDescent="0.2">
      <c r="A283" s="6"/>
      <c r="B283" s="6"/>
      <c r="C283" s="6"/>
      <c r="D283" s="6"/>
      <c r="E283" s="6"/>
      <c r="F283" s="6"/>
      <c r="G283" s="32"/>
      <c r="H283" s="32"/>
      <c r="J283" s="6"/>
      <c r="K283" s="6"/>
      <c r="L283" s="6"/>
      <c r="M283" s="6"/>
      <c r="N283" s="6"/>
      <c r="O283" s="6"/>
      <c r="P283" s="6"/>
      <c r="Q283" s="6"/>
      <c r="R283" s="6"/>
    </row>
    <row r="284" spans="1:18" s="8" customFormat="1" x14ac:dyDescent="0.2">
      <c r="A284" s="6"/>
      <c r="B284" s="6"/>
      <c r="C284" s="6"/>
      <c r="D284" s="6"/>
      <c r="E284" s="6"/>
      <c r="F284" s="6"/>
      <c r="G284" s="32"/>
      <c r="H284" s="32"/>
      <c r="J284" s="6"/>
      <c r="K284" s="6"/>
      <c r="L284" s="6"/>
      <c r="M284" s="6"/>
      <c r="N284" s="6"/>
      <c r="O284" s="6"/>
      <c r="P284" s="6"/>
      <c r="Q284" s="6"/>
      <c r="R284" s="6"/>
    </row>
    <row r="285" spans="1:18" s="8" customFormat="1" x14ac:dyDescent="0.2">
      <c r="A285" s="6"/>
      <c r="B285" s="6"/>
      <c r="C285" s="6"/>
      <c r="D285" s="6"/>
      <c r="E285" s="6"/>
      <c r="F285" s="6"/>
      <c r="G285" s="32"/>
      <c r="H285" s="32"/>
      <c r="J285" s="6"/>
      <c r="K285" s="6"/>
      <c r="L285" s="6"/>
      <c r="M285" s="6"/>
      <c r="N285" s="6"/>
      <c r="O285" s="6"/>
      <c r="P285" s="6"/>
      <c r="Q285" s="6"/>
      <c r="R285" s="6"/>
    </row>
    <row r="286" spans="1:18" s="8" customFormat="1" x14ac:dyDescent="0.2">
      <c r="A286" s="6"/>
      <c r="B286" s="6"/>
      <c r="C286" s="6"/>
      <c r="D286" s="6"/>
      <c r="E286" s="6"/>
      <c r="F286" s="6"/>
      <c r="G286" s="32"/>
      <c r="H286" s="32"/>
      <c r="J286" s="6"/>
      <c r="K286" s="6"/>
      <c r="L286" s="6"/>
      <c r="M286" s="6"/>
      <c r="N286" s="6"/>
      <c r="O286" s="6"/>
      <c r="P286" s="6"/>
      <c r="Q286" s="6"/>
      <c r="R286" s="6"/>
    </row>
    <row r="287" spans="1:18" s="8" customFormat="1" x14ac:dyDescent="0.2">
      <c r="A287" s="6"/>
      <c r="B287" s="6"/>
      <c r="C287" s="6"/>
      <c r="D287" s="6"/>
      <c r="E287" s="6"/>
      <c r="F287" s="6"/>
      <c r="G287" s="32"/>
      <c r="H287" s="32"/>
      <c r="J287" s="6"/>
      <c r="K287" s="6"/>
      <c r="L287" s="6"/>
      <c r="M287" s="6"/>
      <c r="N287" s="6"/>
      <c r="O287" s="6"/>
      <c r="P287" s="6"/>
      <c r="Q287" s="6"/>
      <c r="R287" s="6"/>
    </row>
    <row r="288" spans="1:18" s="8" customFormat="1" x14ac:dyDescent="0.2">
      <c r="A288" s="6"/>
      <c r="B288" s="6"/>
      <c r="C288" s="6"/>
      <c r="D288" s="6"/>
      <c r="E288" s="6"/>
      <c r="F288" s="6"/>
      <c r="G288" s="32"/>
      <c r="H288" s="32"/>
      <c r="J288" s="6"/>
      <c r="K288" s="6"/>
      <c r="L288" s="6"/>
      <c r="M288" s="6"/>
      <c r="N288" s="6"/>
      <c r="O288" s="6"/>
      <c r="P288" s="6"/>
      <c r="Q288" s="6"/>
      <c r="R288" s="6"/>
    </row>
    <row r="289" spans="1:18" s="8" customFormat="1" x14ac:dyDescent="0.2">
      <c r="A289" s="6"/>
      <c r="B289" s="6"/>
      <c r="C289" s="6"/>
      <c r="D289" s="6"/>
      <c r="E289" s="6"/>
      <c r="F289" s="6"/>
      <c r="G289" s="32"/>
      <c r="H289" s="32"/>
      <c r="J289" s="6"/>
      <c r="K289" s="6"/>
      <c r="L289" s="6"/>
      <c r="M289" s="6"/>
      <c r="N289" s="6"/>
      <c r="O289" s="6"/>
      <c r="P289" s="6"/>
      <c r="Q289" s="6"/>
      <c r="R289" s="6"/>
    </row>
    <row r="290" spans="1:18" s="8" customFormat="1" x14ac:dyDescent="0.2">
      <c r="A290" s="6"/>
      <c r="B290" s="6"/>
      <c r="C290" s="6"/>
      <c r="D290" s="6"/>
      <c r="E290" s="6"/>
      <c r="F290" s="6"/>
      <c r="G290" s="32"/>
      <c r="H290" s="32"/>
      <c r="J290" s="6"/>
      <c r="K290" s="6"/>
      <c r="L290" s="6"/>
      <c r="M290" s="6"/>
      <c r="N290" s="6"/>
      <c r="O290" s="6"/>
      <c r="P290" s="6"/>
      <c r="Q290" s="6"/>
      <c r="R290" s="6"/>
    </row>
    <row r="291" spans="1:18" s="8" customFormat="1" x14ac:dyDescent="0.2">
      <c r="A291" s="6"/>
      <c r="B291" s="6"/>
      <c r="C291" s="6"/>
      <c r="D291" s="6"/>
      <c r="E291" s="6"/>
      <c r="F291" s="6"/>
      <c r="G291" s="32"/>
      <c r="H291" s="32"/>
      <c r="J291" s="6"/>
      <c r="K291" s="6"/>
      <c r="L291" s="6"/>
      <c r="M291" s="6"/>
      <c r="N291" s="6"/>
      <c r="O291" s="6"/>
      <c r="P291" s="6"/>
      <c r="Q291" s="6"/>
      <c r="R291" s="6"/>
    </row>
    <row r="292" spans="1:18" s="8" customFormat="1" x14ac:dyDescent="0.2">
      <c r="A292" s="6"/>
      <c r="B292" s="6"/>
      <c r="C292" s="6"/>
      <c r="D292" s="6"/>
      <c r="E292" s="6"/>
      <c r="F292" s="6"/>
      <c r="G292" s="32"/>
      <c r="H292" s="32"/>
      <c r="J292" s="6"/>
      <c r="K292" s="6"/>
      <c r="L292" s="6"/>
      <c r="M292" s="6"/>
      <c r="N292" s="6"/>
      <c r="O292" s="6"/>
      <c r="P292" s="6"/>
      <c r="Q292" s="6"/>
      <c r="R292" s="6"/>
    </row>
    <row r="293" spans="1:18" s="8" customFormat="1" x14ac:dyDescent="0.2">
      <c r="A293" s="6"/>
      <c r="B293" s="6"/>
      <c r="C293" s="6"/>
      <c r="D293" s="6"/>
      <c r="E293" s="6"/>
      <c r="F293" s="6"/>
      <c r="G293" s="32"/>
      <c r="H293" s="32"/>
      <c r="J293" s="6"/>
      <c r="K293" s="6"/>
      <c r="L293" s="6"/>
      <c r="M293" s="6"/>
      <c r="N293" s="6"/>
      <c r="O293" s="6"/>
      <c r="P293" s="6"/>
      <c r="Q293" s="6"/>
      <c r="R293" s="6"/>
    </row>
    <row r="294" spans="1:18" s="8" customFormat="1" x14ac:dyDescent="0.2">
      <c r="A294" s="6"/>
      <c r="B294" s="6"/>
      <c r="C294" s="6"/>
      <c r="D294" s="6"/>
      <c r="E294" s="6"/>
      <c r="F294" s="6"/>
      <c r="G294" s="32"/>
      <c r="H294" s="32"/>
      <c r="J294" s="6"/>
      <c r="K294" s="6"/>
      <c r="L294" s="6"/>
      <c r="M294" s="6"/>
      <c r="N294" s="6"/>
      <c r="O294" s="6"/>
      <c r="P294" s="6"/>
      <c r="Q294" s="6"/>
      <c r="R294" s="6"/>
    </row>
    <row r="295" spans="1:18" s="8" customFormat="1" x14ac:dyDescent="0.2">
      <c r="A295" s="6"/>
      <c r="B295" s="6"/>
      <c r="C295" s="6"/>
      <c r="D295" s="6"/>
      <c r="E295" s="6"/>
      <c r="F295" s="6"/>
      <c r="G295" s="32"/>
      <c r="H295" s="32"/>
      <c r="J295" s="6"/>
      <c r="K295" s="6"/>
      <c r="L295" s="6"/>
      <c r="M295" s="6"/>
      <c r="N295" s="6"/>
      <c r="O295" s="6"/>
      <c r="P295" s="6"/>
      <c r="Q295" s="6"/>
      <c r="R295" s="6"/>
    </row>
    <row r="296" spans="1:18" s="8" customFormat="1" x14ac:dyDescent="0.2">
      <c r="A296" s="6"/>
      <c r="B296" s="6"/>
      <c r="C296" s="6"/>
      <c r="D296" s="6"/>
      <c r="E296" s="6"/>
      <c r="F296" s="6"/>
      <c r="G296" s="32"/>
      <c r="H296" s="32"/>
      <c r="J296" s="6"/>
      <c r="K296" s="6"/>
      <c r="L296" s="6"/>
      <c r="M296" s="6"/>
      <c r="N296" s="6"/>
      <c r="O296" s="6"/>
      <c r="P296" s="6"/>
      <c r="Q296" s="6"/>
      <c r="R296" s="6"/>
    </row>
    <row r="297" spans="1:18" s="8" customFormat="1" x14ac:dyDescent="0.2">
      <c r="A297" s="6"/>
      <c r="B297" s="6"/>
      <c r="C297" s="6"/>
      <c r="D297" s="6"/>
      <c r="E297" s="6"/>
      <c r="F297" s="6"/>
      <c r="G297" s="32"/>
      <c r="H297" s="32"/>
      <c r="J297" s="6"/>
      <c r="K297" s="6"/>
      <c r="L297" s="6"/>
      <c r="M297" s="6"/>
      <c r="N297" s="6"/>
      <c r="O297" s="6"/>
      <c r="P297" s="6"/>
      <c r="Q297" s="6"/>
      <c r="R297" s="6"/>
    </row>
    <row r="298" spans="1:18" s="8" customFormat="1" x14ac:dyDescent="0.2">
      <c r="A298" s="6"/>
      <c r="B298" s="6"/>
      <c r="C298" s="6"/>
      <c r="D298" s="6"/>
      <c r="E298" s="6"/>
      <c r="F298" s="6"/>
      <c r="G298" s="32"/>
      <c r="H298" s="32"/>
      <c r="J298" s="6"/>
      <c r="K298" s="6"/>
      <c r="L298" s="6"/>
      <c r="M298" s="6"/>
      <c r="N298" s="6"/>
      <c r="O298" s="6"/>
      <c r="P298" s="6"/>
      <c r="Q298" s="6"/>
      <c r="R298" s="6"/>
    </row>
    <row r="299" spans="1:18" s="8" customFormat="1" x14ac:dyDescent="0.2">
      <c r="A299" s="6"/>
      <c r="B299" s="6"/>
      <c r="C299" s="6"/>
      <c r="D299" s="6"/>
      <c r="E299" s="6"/>
      <c r="F299" s="6"/>
      <c r="G299" s="32"/>
      <c r="H299" s="32"/>
      <c r="J299" s="6"/>
      <c r="K299" s="6"/>
      <c r="L299" s="6"/>
      <c r="M299" s="6"/>
      <c r="N299" s="6"/>
      <c r="O299" s="6"/>
      <c r="P299" s="6"/>
      <c r="Q299" s="6"/>
      <c r="R299" s="6"/>
    </row>
    <row r="300" spans="1:18" s="8" customFormat="1" x14ac:dyDescent="0.2">
      <c r="A300" s="6"/>
      <c r="B300" s="6"/>
      <c r="C300" s="6"/>
      <c r="D300" s="6"/>
      <c r="E300" s="6"/>
      <c r="F300" s="6"/>
      <c r="G300" s="32"/>
      <c r="H300" s="32"/>
      <c r="J300" s="6"/>
      <c r="K300" s="6"/>
      <c r="L300" s="6"/>
      <c r="M300" s="6"/>
      <c r="N300" s="6"/>
      <c r="O300" s="6"/>
      <c r="P300" s="6"/>
      <c r="Q300" s="6"/>
      <c r="R300" s="6"/>
    </row>
    <row r="301" spans="1:18" s="8" customFormat="1" x14ac:dyDescent="0.2">
      <c r="A301" s="6"/>
      <c r="B301" s="6"/>
      <c r="C301" s="6"/>
      <c r="D301" s="6"/>
      <c r="E301" s="6"/>
      <c r="F301" s="6"/>
      <c r="G301" s="32"/>
      <c r="H301" s="32"/>
      <c r="J301" s="6"/>
      <c r="K301" s="6"/>
      <c r="L301" s="6"/>
      <c r="M301" s="6"/>
      <c r="N301" s="6"/>
      <c r="O301" s="6"/>
      <c r="P301" s="6"/>
      <c r="Q301" s="6"/>
      <c r="R301" s="6"/>
    </row>
    <row r="302" spans="1:18" s="8" customFormat="1" x14ac:dyDescent="0.2">
      <c r="A302" s="6"/>
      <c r="B302" s="6"/>
      <c r="C302" s="6"/>
      <c r="D302" s="6"/>
      <c r="E302" s="6"/>
      <c r="F302" s="6"/>
      <c r="G302" s="32"/>
      <c r="H302" s="32"/>
      <c r="J302" s="6"/>
      <c r="K302" s="6"/>
      <c r="L302" s="6"/>
      <c r="M302" s="6"/>
      <c r="N302" s="6"/>
      <c r="O302" s="6"/>
      <c r="P302" s="6"/>
      <c r="Q302" s="6"/>
      <c r="R302" s="6"/>
    </row>
    <row r="303" spans="1:18" s="8" customFormat="1" x14ac:dyDescent="0.2">
      <c r="A303" s="6"/>
      <c r="B303" s="6"/>
      <c r="C303" s="6"/>
      <c r="D303" s="6"/>
      <c r="E303" s="6"/>
      <c r="F303" s="6"/>
      <c r="G303" s="32"/>
      <c r="H303" s="32"/>
      <c r="J303" s="6"/>
      <c r="K303" s="6"/>
      <c r="L303" s="6"/>
      <c r="M303" s="6"/>
      <c r="N303" s="6"/>
      <c r="O303" s="6"/>
      <c r="P303" s="6"/>
      <c r="Q303" s="6"/>
      <c r="R303" s="6"/>
    </row>
    <row r="304" spans="1:18" s="8" customFormat="1" x14ac:dyDescent="0.2">
      <c r="A304" s="6"/>
      <c r="B304" s="6"/>
      <c r="C304" s="6"/>
      <c r="D304" s="6"/>
      <c r="E304" s="6"/>
      <c r="F304" s="6"/>
      <c r="G304" s="32"/>
      <c r="H304" s="32"/>
      <c r="J304" s="6"/>
      <c r="K304" s="6"/>
      <c r="L304" s="6"/>
      <c r="M304" s="6"/>
      <c r="N304" s="6"/>
      <c r="O304" s="6"/>
      <c r="P304" s="6"/>
      <c r="Q304" s="6"/>
      <c r="R304" s="6"/>
    </row>
    <row r="305" spans="1:18" s="8" customFormat="1" x14ac:dyDescent="0.2">
      <c r="A305" s="6"/>
      <c r="B305" s="6"/>
      <c r="C305" s="6"/>
      <c r="D305" s="6"/>
      <c r="E305" s="6"/>
      <c r="F305" s="6"/>
      <c r="G305" s="32"/>
      <c r="H305" s="32"/>
      <c r="J305" s="6"/>
      <c r="K305" s="6"/>
      <c r="L305" s="6"/>
      <c r="M305" s="6"/>
      <c r="N305" s="6"/>
      <c r="O305" s="6"/>
      <c r="P305" s="6"/>
      <c r="Q305" s="6"/>
      <c r="R305" s="6"/>
    </row>
    <row r="306" spans="1:18" s="8" customFormat="1" x14ac:dyDescent="0.2">
      <c r="A306" s="6"/>
      <c r="B306" s="6"/>
      <c r="C306" s="6"/>
      <c r="D306" s="6"/>
      <c r="E306" s="6"/>
      <c r="F306" s="6"/>
      <c r="G306" s="32"/>
      <c r="H306" s="32"/>
      <c r="J306" s="6"/>
      <c r="K306" s="6"/>
      <c r="L306" s="6"/>
      <c r="M306" s="6"/>
      <c r="N306" s="6"/>
      <c r="O306" s="6"/>
      <c r="P306" s="6"/>
      <c r="Q306" s="6"/>
      <c r="R306" s="6"/>
    </row>
    <row r="307" spans="1:18" s="8" customFormat="1" x14ac:dyDescent="0.2">
      <c r="A307" s="6"/>
      <c r="B307" s="6"/>
      <c r="C307" s="6"/>
      <c r="D307" s="6"/>
      <c r="E307" s="6"/>
      <c r="F307" s="6"/>
      <c r="G307" s="32"/>
      <c r="H307" s="32"/>
      <c r="J307" s="6"/>
      <c r="K307" s="6"/>
      <c r="L307" s="6"/>
      <c r="M307" s="6"/>
      <c r="N307" s="6"/>
      <c r="O307" s="6"/>
      <c r="P307" s="6"/>
      <c r="Q307" s="6"/>
      <c r="R307" s="6"/>
    </row>
    <row r="308" spans="1:18" s="8" customFormat="1" x14ac:dyDescent="0.2">
      <c r="A308" s="6"/>
      <c r="B308" s="6"/>
      <c r="C308" s="6"/>
      <c r="D308" s="6"/>
      <c r="E308" s="6"/>
      <c r="F308" s="6"/>
      <c r="G308" s="32"/>
      <c r="H308" s="32"/>
      <c r="J308" s="6"/>
      <c r="K308" s="6"/>
      <c r="L308" s="6"/>
      <c r="M308" s="6"/>
      <c r="N308" s="6"/>
      <c r="O308" s="6"/>
      <c r="P308" s="6"/>
      <c r="Q308" s="6"/>
      <c r="R308" s="6"/>
    </row>
    <row r="309" spans="1:18" s="8" customFormat="1" x14ac:dyDescent="0.2">
      <c r="A309" s="6"/>
      <c r="B309" s="6"/>
      <c r="C309" s="6"/>
      <c r="D309" s="6"/>
      <c r="E309" s="6"/>
      <c r="F309" s="6"/>
      <c r="G309" s="32"/>
      <c r="H309" s="32"/>
      <c r="J309" s="6"/>
      <c r="K309" s="6"/>
      <c r="L309" s="6"/>
      <c r="M309" s="6"/>
      <c r="N309" s="6"/>
      <c r="O309" s="6"/>
      <c r="P309" s="6"/>
      <c r="Q309" s="6"/>
      <c r="R309" s="6"/>
    </row>
    <row r="310" spans="1:18" s="8" customFormat="1" x14ac:dyDescent="0.2">
      <c r="A310" s="6"/>
      <c r="B310" s="6"/>
      <c r="C310" s="6"/>
      <c r="D310" s="6"/>
      <c r="E310" s="6"/>
      <c r="F310" s="6"/>
      <c r="G310" s="32"/>
      <c r="H310" s="32"/>
      <c r="J310" s="6"/>
      <c r="K310" s="6"/>
      <c r="L310" s="6"/>
      <c r="M310" s="6"/>
      <c r="N310" s="6"/>
      <c r="O310" s="6"/>
      <c r="P310" s="6"/>
      <c r="Q310" s="6"/>
      <c r="R310" s="6"/>
    </row>
    <row r="311" spans="1:18" s="8" customFormat="1" x14ac:dyDescent="0.2">
      <c r="A311" s="6"/>
      <c r="B311" s="6"/>
      <c r="C311" s="6"/>
      <c r="D311" s="6"/>
      <c r="E311" s="6"/>
      <c r="F311" s="6"/>
      <c r="G311" s="32"/>
      <c r="H311" s="32"/>
      <c r="J311" s="6"/>
      <c r="K311" s="6"/>
      <c r="L311" s="6"/>
      <c r="M311" s="6"/>
      <c r="N311" s="6"/>
      <c r="O311" s="6"/>
      <c r="P311" s="6"/>
      <c r="Q311" s="6"/>
      <c r="R311" s="6"/>
    </row>
    <row r="312" spans="1:18" s="8" customFormat="1" x14ac:dyDescent="0.2">
      <c r="A312" s="6"/>
      <c r="B312" s="6"/>
      <c r="C312" s="6"/>
      <c r="D312" s="6"/>
      <c r="E312" s="6"/>
      <c r="F312" s="6"/>
      <c r="G312" s="32"/>
      <c r="H312" s="32"/>
      <c r="J312" s="6"/>
      <c r="K312" s="6"/>
      <c r="L312" s="6"/>
      <c r="M312" s="6"/>
      <c r="N312" s="6"/>
      <c r="O312" s="6"/>
      <c r="P312" s="6"/>
      <c r="Q312" s="6"/>
      <c r="R312" s="6"/>
    </row>
    <row r="313" spans="1:18" s="8" customFormat="1" x14ac:dyDescent="0.2">
      <c r="A313" s="6"/>
      <c r="B313" s="6"/>
      <c r="C313" s="6"/>
      <c r="D313" s="6"/>
      <c r="E313" s="6"/>
      <c r="F313" s="6"/>
      <c r="G313" s="32"/>
      <c r="H313" s="32"/>
      <c r="J313" s="6"/>
      <c r="K313" s="6"/>
      <c r="L313" s="6"/>
      <c r="M313" s="6"/>
      <c r="N313" s="6"/>
      <c r="O313" s="6"/>
      <c r="P313" s="6"/>
      <c r="Q313" s="6"/>
      <c r="R313" s="6"/>
    </row>
    <row r="314" spans="1:18" s="8" customFormat="1" x14ac:dyDescent="0.2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  <c r="O314" s="6"/>
      <c r="P314" s="6"/>
      <c r="Q314" s="6"/>
      <c r="R314" s="6"/>
    </row>
    <row r="315" spans="1:18" s="8" customFormat="1" x14ac:dyDescent="0.2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  <c r="O315" s="6"/>
      <c r="P315" s="6"/>
      <c r="Q315" s="6"/>
      <c r="R315" s="6"/>
    </row>
    <row r="316" spans="1:18" s="8" customFormat="1" x14ac:dyDescent="0.2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  <c r="O316" s="6"/>
      <c r="P316" s="6"/>
      <c r="Q316" s="6"/>
      <c r="R316" s="6"/>
    </row>
    <row r="317" spans="1:18" s="8" customFormat="1" x14ac:dyDescent="0.2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  <c r="O317" s="6"/>
      <c r="P317" s="6"/>
      <c r="Q317" s="6"/>
      <c r="R317" s="6"/>
    </row>
    <row r="318" spans="1:18" s="8" customFormat="1" x14ac:dyDescent="0.2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  <c r="O318" s="6"/>
      <c r="P318" s="6"/>
      <c r="Q318" s="6"/>
      <c r="R318" s="6"/>
    </row>
    <row r="319" spans="1:18" s="8" customFormat="1" x14ac:dyDescent="0.2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  <c r="O319" s="6"/>
      <c r="P319" s="6"/>
      <c r="Q319" s="6"/>
      <c r="R319" s="6"/>
    </row>
    <row r="320" spans="1:18" s="8" customFormat="1" x14ac:dyDescent="0.2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  <c r="O320" s="6"/>
      <c r="P320" s="6"/>
      <c r="Q320" s="6"/>
      <c r="R320" s="6"/>
    </row>
    <row r="321" spans="1:18" s="8" customFormat="1" x14ac:dyDescent="0.2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  <c r="O321" s="6"/>
      <c r="P321" s="6"/>
      <c r="Q321" s="6"/>
      <c r="R321" s="6"/>
    </row>
    <row r="322" spans="1:18" s="8" customFormat="1" x14ac:dyDescent="0.2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  <c r="O322" s="6"/>
      <c r="P322" s="6"/>
      <c r="Q322" s="6"/>
      <c r="R322" s="6"/>
    </row>
    <row r="323" spans="1:18" s="8" customFormat="1" x14ac:dyDescent="0.2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  <c r="O323" s="6"/>
      <c r="P323" s="6"/>
      <c r="Q323" s="6"/>
      <c r="R323" s="6"/>
    </row>
    <row r="324" spans="1:18" s="8" customFormat="1" x14ac:dyDescent="0.2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  <c r="O324" s="6"/>
      <c r="P324" s="6"/>
      <c r="Q324" s="6"/>
      <c r="R324" s="6"/>
    </row>
    <row r="325" spans="1:18" s="8" customFormat="1" x14ac:dyDescent="0.2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  <c r="O325" s="6"/>
      <c r="P325" s="6"/>
      <c r="Q325" s="6"/>
      <c r="R325" s="6"/>
    </row>
    <row r="326" spans="1:18" s="8" customFormat="1" x14ac:dyDescent="0.2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  <c r="O326" s="6"/>
      <c r="P326" s="6"/>
      <c r="Q326" s="6"/>
      <c r="R326" s="6"/>
    </row>
    <row r="327" spans="1:18" s="8" customFormat="1" x14ac:dyDescent="0.2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  <c r="O327" s="6"/>
      <c r="P327" s="6"/>
      <c r="Q327" s="6"/>
      <c r="R327" s="6"/>
    </row>
    <row r="328" spans="1:18" s="8" customFormat="1" x14ac:dyDescent="0.2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  <c r="O328" s="6"/>
      <c r="P328" s="6"/>
      <c r="Q328" s="6"/>
      <c r="R328" s="6"/>
    </row>
    <row r="329" spans="1:18" s="8" customFormat="1" x14ac:dyDescent="0.2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  <c r="O329" s="6"/>
      <c r="P329" s="6"/>
      <c r="Q329" s="6"/>
      <c r="R329" s="6"/>
    </row>
    <row r="330" spans="1:18" s="8" customFormat="1" x14ac:dyDescent="0.2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  <c r="O330" s="6"/>
      <c r="P330" s="6"/>
      <c r="Q330" s="6"/>
      <c r="R330" s="6"/>
    </row>
    <row r="331" spans="1:18" s="8" customFormat="1" x14ac:dyDescent="0.2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  <c r="O331" s="6"/>
      <c r="P331" s="6"/>
      <c r="Q331" s="6"/>
      <c r="R331" s="6"/>
    </row>
    <row r="332" spans="1:18" s="8" customFormat="1" x14ac:dyDescent="0.2">
      <c r="A332" s="6"/>
      <c r="B332" s="6"/>
      <c r="C332" s="6"/>
      <c r="D332" s="6"/>
      <c r="E332" s="6"/>
      <c r="F332" s="6"/>
      <c r="G332" s="272"/>
      <c r="H332" s="272"/>
      <c r="J332" s="6"/>
      <c r="K332" s="6"/>
      <c r="L332" s="6"/>
      <c r="M332" s="6"/>
      <c r="N332" s="6"/>
      <c r="O332" s="6"/>
      <c r="P332" s="6"/>
      <c r="Q332" s="6"/>
      <c r="R332" s="6"/>
    </row>
    <row r="333" spans="1:18" s="8" customFormat="1" x14ac:dyDescent="0.2">
      <c r="A333" s="6"/>
      <c r="B333" s="6"/>
      <c r="C333" s="6"/>
      <c r="D333" s="6"/>
      <c r="E333" s="6"/>
      <c r="F333" s="6"/>
      <c r="G333" s="272"/>
      <c r="H333" s="272"/>
      <c r="J333" s="6"/>
      <c r="K333" s="6"/>
      <c r="L333" s="6"/>
      <c r="M333" s="6"/>
      <c r="N333" s="6"/>
      <c r="O333" s="6"/>
      <c r="P333" s="6"/>
      <c r="Q333" s="6"/>
      <c r="R333" s="6"/>
    </row>
    <row r="334" spans="1:18" s="8" customFormat="1" x14ac:dyDescent="0.2">
      <c r="A334" s="6"/>
      <c r="B334" s="6"/>
      <c r="C334" s="6"/>
      <c r="D334" s="6"/>
      <c r="E334" s="6"/>
      <c r="F334" s="6"/>
      <c r="G334" s="272"/>
      <c r="H334" s="272"/>
      <c r="J334" s="6"/>
      <c r="K334" s="6"/>
      <c r="L334" s="6"/>
      <c r="M334" s="6"/>
      <c r="N334" s="6"/>
      <c r="O334" s="6"/>
      <c r="P334" s="6"/>
      <c r="Q334" s="6"/>
      <c r="R334" s="6"/>
    </row>
    <row r="335" spans="1:18" s="8" customFormat="1" x14ac:dyDescent="0.2">
      <c r="A335" s="6"/>
      <c r="B335" s="6"/>
      <c r="C335" s="6"/>
      <c r="D335" s="6"/>
      <c r="E335" s="6"/>
      <c r="F335" s="6"/>
      <c r="G335" s="272"/>
      <c r="H335" s="272"/>
      <c r="J335" s="6"/>
      <c r="K335" s="6"/>
      <c r="L335" s="6"/>
      <c r="M335" s="6"/>
      <c r="N335" s="6"/>
      <c r="O335" s="6"/>
      <c r="P335" s="6"/>
      <c r="Q335" s="6"/>
      <c r="R335" s="6"/>
    </row>
    <row r="336" spans="1:18" s="8" customFormat="1" x14ac:dyDescent="0.2">
      <c r="A336" s="6"/>
      <c r="B336" s="6"/>
      <c r="C336" s="6"/>
      <c r="D336" s="6"/>
      <c r="E336" s="6"/>
      <c r="F336" s="6"/>
      <c r="G336" s="272"/>
      <c r="H336" s="272"/>
      <c r="J336" s="6"/>
      <c r="K336" s="6"/>
      <c r="L336" s="6"/>
      <c r="M336" s="6"/>
      <c r="N336" s="6"/>
      <c r="O336" s="6"/>
      <c r="P336" s="6"/>
      <c r="Q336" s="6"/>
      <c r="R336" s="6"/>
    </row>
    <row r="337" spans="1:18" s="8" customFormat="1" x14ac:dyDescent="0.2">
      <c r="A337" s="6"/>
      <c r="B337" s="6"/>
      <c r="C337" s="6"/>
      <c r="D337" s="6"/>
      <c r="E337" s="6"/>
      <c r="F337" s="6"/>
      <c r="G337" s="272"/>
      <c r="H337" s="272"/>
      <c r="J337" s="6"/>
      <c r="K337" s="6"/>
      <c r="L337" s="6"/>
      <c r="M337" s="6"/>
      <c r="N337" s="6"/>
      <c r="O337" s="6"/>
      <c r="P337" s="6"/>
      <c r="Q337" s="6"/>
      <c r="R337" s="6"/>
    </row>
    <row r="338" spans="1:18" s="8" customFormat="1" x14ac:dyDescent="0.2">
      <c r="A338" s="6"/>
      <c r="B338" s="6"/>
      <c r="C338" s="6"/>
      <c r="D338" s="6"/>
      <c r="E338" s="6"/>
      <c r="F338" s="6"/>
      <c r="G338" s="272"/>
      <c r="H338" s="272"/>
      <c r="J338" s="6"/>
      <c r="K338" s="6"/>
      <c r="L338" s="6"/>
      <c r="M338" s="6"/>
      <c r="N338" s="6"/>
      <c r="O338" s="6"/>
      <c r="P338" s="6"/>
      <c r="Q338" s="6"/>
      <c r="R338" s="6"/>
    </row>
    <row r="339" spans="1:18" s="8" customFormat="1" x14ac:dyDescent="0.2">
      <c r="A339" s="6"/>
      <c r="B339" s="6"/>
      <c r="C339" s="6"/>
      <c r="D339" s="6"/>
      <c r="E339" s="6"/>
      <c r="F339" s="6"/>
      <c r="G339" s="272"/>
      <c r="H339" s="272"/>
      <c r="J339" s="6"/>
      <c r="K339" s="6"/>
      <c r="L339" s="6"/>
      <c r="M339" s="6"/>
      <c r="N339" s="6"/>
      <c r="O339" s="6"/>
      <c r="P339" s="6"/>
      <c r="Q339" s="6"/>
      <c r="R339" s="6"/>
    </row>
    <row r="340" spans="1:18" s="8" customFormat="1" x14ac:dyDescent="0.2">
      <c r="A340" s="6"/>
      <c r="B340" s="6"/>
      <c r="C340" s="6"/>
      <c r="D340" s="6"/>
      <c r="E340" s="6"/>
      <c r="F340" s="6"/>
      <c r="G340" s="272"/>
      <c r="H340" s="272"/>
      <c r="J340" s="6"/>
      <c r="K340" s="6"/>
      <c r="L340" s="6"/>
      <c r="M340" s="6"/>
      <c r="N340" s="6"/>
      <c r="O340" s="6"/>
      <c r="P340" s="6"/>
      <c r="Q340" s="6"/>
      <c r="R340" s="6"/>
    </row>
    <row r="341" spans="1:18" s="8" customFormat="1" x14ac:dyDescent="0.2">
      <c r="A341" s="6"/>
      <c r="B341" s="6"/>
      <c r="C341" s="6"/>
      <c r="D341" s="6"/>
      <c r="E341" s="6"/>
      <c r="F341" s="6"/>
      <c r="G341" s="272"/>
      <c r="H341" s="272"/>
      <c r="J341" s="6"/>
      <c r="K341" s="6"/>
      <c r="L341" s="6"/>
      <c r="M341" s="6"/>
      <c r="N341" s="6"/>
      <c r="O341" s="6"/>
      <c r="P341" s="6"/>
      <c r="Q341" s="6"/>
      <c r="R341" s="6"/>
    </row>
    <row r="342" spans="1:18" s="8" customFormat="1" x14ac:dyDescent="0.2">
      <c r="A342" s="6"/>
      <c r="B342" s="6"/>
      <c r="C342" s="6"/>
      <c r="D342" s="6"/>
      <c r="E342" s="6"/>
      <c r="F342" s="6"/>
      <c r="G342" s="272"/>
      <c r="H342" s="272"/>
      <c r="J342" s="6"/>
      <c r="K342" s="6"/>
      <c r="L342" s="6"/>
      <c r="M342" s="6"/>
      <c r="N342" s="6"/>
      <c r="O342" s="6"/>
      <c r="P342" s="6"/>
      <c r="Q342" s="6"/>
      <c r="R342" s="6"/>
    </row>
    <row r="343" spans="1:18" s="8" customFormat="1" x14ac:dyDescent="0.2">
      <c r="A343" s="6"/>
      <c r="B343" s="6"/>
      <c r="C343" s="6"/>
      <c r="D343" s="6"/>
      <c r="E343" s="6"/>
      <c r="F343" s="6"/>
      <c r="G343" s="272"/>
      <c r="H343" s="272"/>
      <c r="J343" s="6"/>
      <c r="K343" s="6"/>
      <c r="L343" s="6"/>
      <c r="M343" s="6"/>
      <c r="N343" s="6"/>
      <c r="O343" s="6"/>
      <c r="P343" s="6"/>
      <c r="Q343" s="6"/>
      <c r="R343" s="6"/>
    </row>
    <row r="344" spans="1:18" s="8" customFormat="1" x14ac:dyDescent="0.2">
      <c r="A344" s="6"/>
      <c r="B344" s="6"/>
      <c r="C344" s="6"/>
      <c r="D344" s="6"/>
      <c r="E344" s="6"/>
      <c r="F344" s="6"/>
      <c r="G344" s="272"/>
      <c r="H344" s="272"/>
      <c r="J344" s="6"/>
      <c r="K344" s="6"/>
      <c r="L344" s="6"/>
      <c r="M344" s="6"/>
      <c r="N344" s="6"/>
      <c r="O344" s="6"/>
      <c r="P344" s="6"/>
      <c r="Q344" s="6"/>
      <c r="R344" s="6"/>
    </row>
    <row r="345" spans="1:18" s="8" customFormat="1" x14ac:dyDescent="0.2">
      <c r="A345" s="6"/>
      <c r="B345" s="6"/>
      <c r="C345" s="6"/>
      <c r="D345" s="6"/>
      <c r="E345" s="6"/>
      <c r="F345" s="6"/>
      <c r="G345" s="272"/>
      <c r="H345" s="272"/>
      <c r="J345" s="6"/>
      <c r="K345" s="6"/>
      <c r="L345" s="6"/>
      <c r="M345" s="6"/>
      <c r="N345" s="6"/>
      <c r="O345" s="6"/>
      <c r="P345" s="6"/>
      <c r="Q345" s="6"/>
      <c r="R345" s="6"/>
    </row>
    <row r="346" spans="1:18" s="8" customFormat="1" x14ac:dyDescent="0.2">
      <c r="A346" s="6"/>
      <c r="B346" s="6"/>
      <c r="C346" s="6"/>
      <c r="D346" s="6"/>
      <c r="E346" s="6"/>
      <c r="F346" s="6"/>
      <c r="G346" s="272"/>
      <c r="H346" s="272"/>
      <c r="J346" s="6"/>
      <c r="K346" s="6"/>
      <c r="L346" s="6"/>
      <c r="M346" s="6"/>
      <c r="N346" s="6"/>
      <c r="O346" s="6"/>
      <c r="P346" s="6"/>
      <c r="Q346" s="6"/>
      <c r="R346" s="6"/>
    </row>
    <row r="347" spans="1:18" s="8" customFormat="1" x14ac:dyDescent="0.2">
      <c r="A347" s="6"/>
      <c r="B347" s="6"/>
      <c r="C347" s="6"/>
      <c r="D347" s="6"/>
      <c r="E347" s="6"/>
      <c r="F347" s="6"/>
      <c r="G347" s="272"/>
      <c r="H347" s="272"/>
      <c r="J347" s="6"/>
      <c r="K347" s="6"/>
      <c r="L347" s="6"/>
      <c r="M347" s="6"/>
      <c r="N347" s="6"/>
      <c r="O347" s="6"/>
      <c r="P347" s="6"/>
      <c r="Q347" s="6"/>
      <c r="R347" s="6"/>
    </row>
    <row r="348" spans="1:18" s="8" customFormat="1" x14ac:dyDescent="0.2">
      <c r="A348" s="6"/>
      <c r="B348" s="6"/>
      <c r="C348" s="6"/>
      <c r="D348" s="6"/>
      <c r="E348" s="6"/>
      <c r="F348" s="6"/>
      <c r="G348" s="272"/>
      <c r="H348" s="272"/>
      <c r="J348" s="6"/>
      <c r="K348" s="6"/>
      <c r="L348" s="6"/>
      <c r="M348" s="6"/>
      <c r="N348" s="6"/>
      <c r="O348" s="6"/>
      <c r="P348" s="6"/>
      <c r="Q348" s="6"/>
      <c r="R348" s="6"/>
    </row>
    <row r="349" spans="1:18" s="8" customFormat="1" x14ac:dyDescent="0.2">
      <c r="A349" s="6"/>
      <c r="B349" s="6"/>
      <c r="C349" s="6"/>
      <c r="D349" s="6"/>
      <c r="E349" s="6"/>
      <c r="F349" s="6"/>
      <c r="G349" s="272"/>
      <c r="H349" s="272"/>
      <c r="J349" s="6"/>
      <c r="K349" s="6"/>
      <c r="L349" s="6"/>
      <c r="M349" s="6"/>
      <c r="N349" s="6"/>
      <c r="O349" s="6"/>
      <c r="P349" s="6"/>
      <c r="Q349" s="6"/>
      <c r="R349" s="6"/>
    </row>
    <row r="350" spans="1:18" s="8" customFormat="1" x14ac:dyDescent="0.2">
      <c r="A350" s="6"/>
      <c r="B350" s="6"/>
      <c r="C350" s="6"/>
      <c r="D350" s="6"/>
      <c r="E350" s="6"/>
      <c r="F350" s="6"/>
      <c r="G350" s="272"/>
      <c r="H350" s="272"/>
      <c r="J350" s="6"/>
      <c r="K350" s="6"/>
      <c r="L350" s="6"/>
      <c r="M350" s="6"/>
      <c r="N350" s="6"/>
      <c r="O350" s="6"/>
      <c r="P350" s="6"/>
      <c r="Q350" s="6"/>
      <c r="R350" s="6"/>
    </row>
    <row r="351" spans="1:18" s="8" customFormat="1" x14ac:dyDescent="0.2">
      <c r="A351" s="6"/>
      <c r="B351" s="6"/>
      <c r="C351" s="6"/>
      <c r="D351" s="6"/>
      <c r="E351" s="6"/>
      <c r="F351" s="6"/>
      <c r="G351" s="272"/>
      <c r="H351" s="272"/>
      <c r="J351" s="6"/>
      <c r="K351" s="6"/>
      <c r="L351" s="6"/>
      <c r="M351" s="6"/>
      <c r="N351" s="6"/>
      <c r="O351" s="6"/>
      <c r="P351" s="6"/>
      <c r="Q351" s="6"/>
      <c r="R351" s="6"/>
    </row>
    <row r="352" spans="1:18" s="8" customFormat="1" x14ac:dyDescent="0.2">
      <c r="A352" s="6"/>
      <c r="B352" s="6"/>
      <c r="C352" s="6"/>
      <c r="D352" s="6"/>
      <c r="E352" s="6"/>
      <c r="F352" s="6"/>
      <c r="G352" s="272"/>
      <c r="H352" s="272"/>
      <c r="J352" s="6"/>
      <c r="K352" s="6"/>
      <c r="L352" s="6"/>
      <c r="M352" s="6"/>
      <c r="N352" s="6"/>
      <c r="O352" s="6"/>
      <c r="P352" s="6"/>
      <c r="Q352" s="6"/>
      <c r="R352" s="6"/>
    </row>
    <row r="353" spans="1:18" s="8" customFormat="1" x14ac:dyDescent="0.2">
      <c r="A353" s="6"/>
      <c r="B353" s="6"/>
      <c r="C353" s="6"/>
      <c r="D353" s="6"/>
      <c r="E353" s="6"/>
      <c r="F353" s="6"/>
      <c r="G353" s="272"/>
      <c r="H353" s="272"/>
      <c r="J353" s="6"/>
      <c r="K353" s="6"/>
      <c r="L353" s="6"/>
      <c r="M353" s="6"/>
      <c r="N353" s="6"/>
      <c r="O353" s="6"/>
      <c r="P353" s="6"/>
      <c r="Q353" s="6"/>
      <c r="R353" s="6"/>
    </row>
    <row r="354" spans="1:18" s="8" customFormat="1" x14ac:dyDescent="0.2">
      <c r="A354" s="6"/>
      <c r="B354" s="6"/>
      <c r="C354" s="6"/>
      <c r="D354" s="6"/>
      <c r="E354" s="6"/>
      <c r="F354" s="6"/>
      <c r="G354" s="272"/>
      <c r="H354" s="272"/>
      <c r="J354" s="6"/>
      <c r="K354" s="6"/>
      <c r="L354" s="6"/>
      <c r="M354" s="6"/>
      <c r="N354" s="6"/>
      <c r="O354" s="6"/>
      <c r="P354" s="6"/>
      <c r="Q354" s="6"/>
      <c r="R354" s="6"/>
    </row>
    <row r="355" spans="1:18" s="8" customFormat="1" x14ac:dyDescent="0.2">
      <c r="A355" s="6"/>
      <c r="B355" s="6"/>
      <c r="C355" s="6"/>
      <c r="D355" s="6"/>
      <c r="E355" s="6"/>
      <c r="F355" s="6"/>
      <c r="G355" s="272"/>
      <c r="H355" s="272"/>
      <c r="J355" s="6"/>
      <c r="K355" s="6"/>
      <c r="L355" s="6"/>
      <c r="M355" s="6"/>
      <c r="N355" s="6"/>
      <c r="O355" s="6"/>
      <c r="P355" s="6"/>
      <c r="Q355" s="6"/>
      <c r="R355" s="6"/>
    </row>
    <row r="356" spans="1:18" s="8" customFormat="1" x14ac:dyDescent="0.2">
      <c r="A356" s="6"/>
      <c r="B356" s="6"/>
      <c r="C356" s="6"/>
      <c r="D356" s="6"/>
      <c r="E356" s="6"/>
      <c r="F356" s="6"/>
      <c r="G356" s="272"/>
      <c r="H356" s="272"/>
      <c r="J356" s="6"/>
      <c r="K356" s="6"/>
      <c r="L356" s="6"/>
      <c r="M356" s="6"/>
      <c r="N356" s="6"/>
      <c r="O356" s="6"/>
      <c r="P356" s="6"/>
      <c r="Q356" s="6"/>
      <c r="R356" s="6"/>
    </row>
    <row r="357" spans="1:18" s="8" customFormat="1" x14ac:dyDescent="0.2">
      <c r="A357" s="6"/>
      <c r="B357" s="6"/>
      <c r="C357" s="6"/>
      <c r="D357" s="6"/>
      <c r="E357" s="6"/>
      <c r="F357" s="6"/>
      <c r="G357" s="272"/>
      <c r="H357" s="272"/>
      <c r="J357" s="6"/>
      <c r="K357" s="6"/>
      <c r="L357" s="6"/>
      <c r="M357" s="6"/>
      <c r="N357" s="6"/>
      <c r="O357" s="6"/>
      <c r="P357" s="6"/>
      <c r="Q357" s="6"/>
      <c r="R357" s="6"/>
    </row>
    <row r="358" spans="1:18" s="8" customFormat="1" x14ac:dyDescent="0.2">
      <c r="A358" s="6"/>
      <c r="B358" s="6"/>
      <c r="C358" s="6"/>
      <c r="D358" s="6"/>
      <c r="E358" s="6"/>
      <c r="F358" s="6"/>
      <c r="G358" s="272"/>
      <c r="H358" s="272"/>
      <c r="J358" s="6"/>
      <c r="K358" s="6"/>
      <c r="L358" s="6"/>
      <c r="M358" s="6"/>
      <c r="N358" s="6"/>
      <c r="O358" s="6"/>
      <c r="P358" s="6"/>
      <c r="Q358" s="6"/>
      <c r="R358" s="6"/>
    </row>
    <row r="359" spans="1:18" s="8" customFormat="1" x14ac:dyDescent="0.2">
      <c r="A359" s="6"/>
      <c r="B359" s="6"/>
      <c r="C359" s="6"/>
      <c r="D359" s="6"/>
      <c r="E359" s="6"/>
      <c r="F359" s="6"/>
      <c r="G359" s="272"/>
      <c r="H359" s="272"/>
      <c r="J359" s="6"/>
      <c r="K359" s="6"/>
      <c r="L359" s="6"/>
      <c r="M359" s="6"/>
      <c r="N359" s="6"/>
      <c r="O359" s="6"/>
      <c r="P359" s="6"/>
      <c r="Q359" s="6"/>
      <c r="R359" s="6"/>
    </row>
    <row r="360" spans="1:18" s="8" customFormat="1" x14ac:dyDescent="0.2">
      <c r="A360" s="6"/>
      <c r="B360" s="6"/>
      <c r="C360" s="6"/>
      <c r="D360" s="6"/>
      <c r="E360" s="6"/>
      <c r="F360" s="6"/>
      <c r="G360" s="272"/>
      <c r="H360" s="272"/>
      <c r="J360" s="6"/>
      <c r="K360" s="6"/>
      <c r="L360" s="6"/>
      <c r="M360" s="6"/>
      <c r="N360" s="6"/>
      <c r="O360" s="6"/>
      <c r="P360" s="6"/>
      <c r="Q360" s="6"/>
      <c r="R360" s="6"/>
    </row>
    <row r="361" spans="1:18" s="8" customFormat="1" x14ac:dyDescent="0.2">
      <c r="A361" s="6"/>
      <c r="B361" s="6"/>
      <c r="C361" s="6"/>
      <c r="D361" s="6"/>
      <c r="E361" s="6"/>
      <c r="F361" s="6"/>
      <c r="G361" s="272"/>
      <c r="H361" s="272"/>
      <c r="J361" s="6"/>
      <c r="K361" s="6"/>
      <c r="L361" s="6"/>
      <c r="M361" s="6"/>
      <c r="N361" s="6"/>
      <c r="O361" s="6"/>
      <c r="P361" s="6"/>
      <c r="Q361" s="6"/>
      <c r="R361" s="6"/>
    </row>
    <row r="362" spans="1:18" s="8" customFormat="1" x14ac:dyDescent="0.2">
      <c r="A362" s="6"/>
      <c r="B362" s="6"/>
      <c r="C362" s="6"/>
      <c r="D362" s="6"/>
      <c r="E362" s="6"/>
      <c r="F362" s="6"/>
      <c r="G362" s="272"/>
      <c r="H362" s="272"/>
      <c r="J362" s="6"/>
      <c r="K362" s="6"/>
      <c r="L362" s="6"/>
      <c r="M362" s="6"/>
      <c r="N362" s="6"/>
      <c r="O362" s="6"/>
      <c r="P362" s="6"/>
      <c r="Q362" s="6"/>
      <c r="R362" s="6"/>
    </row>
    <row r="363" spans="1:18" s="8" customFormat="1" x14ac:dyDescent="0.2">
      <c r="A363" s="6"/>
      <c r="B363" s="6"/>
      <c r="C363" s="6"/>
      <c r="D363" s="6"/>
      <c r="E363" s="6"/>
      <c r="F363" s="6"/>
      <c r="G363" s="272"/>
      <c r="H363" s="272"/>
      <c r="J363" s="6"/>
      <c r="K363" s="6"/>
      <c r="L363" s="6"/>
      <c r="M363" s="6"/>
      <c r="N363" s="6"/>
      <c r="O363" s="6"/>
      <c r="P363" s="6"/>
      <c r="Q363" s="6"/>
      <c r="R363" s="6"/>
    </row>
    <row r="364" spans="1:18" s="8" customFormat="1" x14ac:dyDescent="0.2">
      <c r="A364" s="6"/>
      <c r="B364" s="6"/>
      <c r="C364" s="6"/>
      <c r="D364" s="6"/>
      <c r="E364" s="6"/>
      <c r="F364" s="6"/>
      <c r="G364" s="272"/>
      <c r="H364" s="272"/>
      <c r="J364" s="6"/>
      <c r="K364" s="6"/>
      <c r="L364" s="6"/>
      <c r="M364" s="6"/>
      <c r="N364" s="6"/>
      <c r="O364" s="6"/>
      <c r="P364" s="6"/>
      <c r="Q364" s="6"/>
      <c r="R364" s="6"/>
    </row>
    <row r="365" spans="1:18" s="8" customFormat="1" x14ac:dyDescent="0.2">
      <c r="A365" s="6"/>
      <c r="B365" s="6"/>
      <c r="C365" s="6"/>
      <c r="D365" s="6"/>
      <c r="E365" s="6"/>
      <c r="F365" s="6"/>
      <c r="G365" s="272"/>
      <c r="H365" s="272"/>
      <c r="J365" s="6"/>
      <c r="K365" s="6"/>
      <c r="L365" s="6"/>
      <c r="M365" s="6"/>
      <c r="N365" s="6"/>
      <c r="O365" s="6"/>
      <c r="P365" s="6"/>
      <c r="Q365" s="6"/>
      <c r="R365" s="6"/>
    </row>
    <row r="366" spans="1:18" s="8" customFormat="1" x14ac:dyDescent="0.2">
      <c r="A366" s="6"/>
      <c r="B366" s="6"/>
      <c r="C366" s="6"/>
      <c r="D366" s="6"/>
      <c r="E366" s="6"/>
      <c r="F366" s="6"/>
      <c r="G366" s="272"/>
      <c r="H366" s="272"/>
      <c r="J366" s="6"/>
      <c r="K366" s="6"/>
      <c r="L366" s="6"/>
      <c r="M366" s="6"/>
      <c r="N366" s="6"/>
      <c r="O366" s="6"/>
      <c r="P366" s="6"/>
      <c r="Q366" s="6"/>
      <c r="R366" s="6"/>
    </row>
    <row r="367" spans="1:18" s="8" customFormat="1" x14ac:dyDescent="0.2">
      <c r="A367" s="6"/>
      <c r="B367" s="6"/>
      <c r="C367" s="6"/>
      <c r="D367" s="6"/>
      <c r="E367" s="6"/>
      <c r="F367" s="6"/>
      <c r="G367" s="272"/>
      <c r="H367" s="272"/>
      <c r="J367" s="6"/>
      <c r="K367" s="6"/>
      <c r="L367" s="6"/>
      <c r="M367" s="6"/>
      <c r="N367" s="6"/>
      <c r="O367" s="6"/>
      <c r="P367" s="6"/>
      <c r="Q367" s="6"/>
      <c r="R367" s="6"/>
    </row>
    <row r="368" spans="1:18" s="8" customFormat="1" x14ac:dyDescent="0.2">
      <c r="A368" s="6"/>
      <c r="B368" s="6"/>
      <c r="C368" s="6"/>
      <c r="D368" s="6"/>
      <c r="E368" s="6"/>
      <c r="F368" s="6"/>
      <c r="G368" s="272"/>
      <c r="H368" s="272"/>
      <c r="J368" s="6"/>
      <c r="K368" s="6"/>
      <c r="L368" s="6"/>
      <c r="M368" s="6"/>
      <c r="N368" s="6"/>
      <c r="O368" s="6"/>
      <c r="P368" s="6"/>
      <c r="Q368" s="6"/>
      <c r="R368" s="6"/>
    </row>
    <row r="369" spans="1:18" s="8" customFormat="1" x14ac:dyDescent="0.2">
      <c r="A369" s="6"/>
      <c r="B369" s="6"/>
      <c r="C369" s="6"/>
      <c r="D369" s="6"/>
      <c r="E369" s="6"/>
      <c r="F369" s="6"/>
      <c r="G369" s="272"/>
      <c r="H369" s="272"/>
      <c r="J369" s="6"/>
      <c r="K369" s="6"/>
      <c r="L369" s="6"/>
      <c r="M369" s="6"/>
      <c r="N369" s="6"/>
      <c r="O369" s="6"/>
      <c r="P369" s="6"/>
      <c r="Q369" s="6"/>
      <c r="R369" s="6"/>
    </row>
    <row r="370" spans="1:18" s="8" customFormat="1" x14ac:dyDescent="0.2">
      <c r="A370" s="6"/>
      <c r="B370" s="6"/>
      <c r="C370" s="6"/>
      <c r="D370" s="6"/>
      <c r="E370" s="6"/>
      <c r="F370" s="6"/>
      <c r="G370" s="272"/>
      <c r="H370" s="272"/>
      <c r="J370" s="6"/>
      <c r="K370" s="6"/>
      <c r="L370" s="6"/>
      <c r="M370" s="6"/>
      <c r="N370" s="6"/>
      <c r="O370" s="6"/>
      <c r="P370" s="6"/>
      <c r="Q370" s="6"/>
      <c r="R370" s="6"/>
    </row>
    <row r="371" spans="1:18" s="8" customFormat="1" x14ac:dyDescent="0.2">
      <c r="A371" s="6"/>
      <c r="B371" s="6"/>
      <c r="C371" s="6"/>
      <c r="D371" s="6"/>
      <c r="E371" s="6"/>
      <c r="F371" s="6"/>
      <c r="G371" s="272"/>
      <c r="H371" s="272"/>
      <c r="J371" s="6"/>
      <c r="K371" s="6"/>
      <c r="L371" s="6"/>
      <c r="M371" s="6"/>
      <c r="N371" s="6"/>
      <c r="O371" s="6"/>
      <c r="P371" s="6"/>
      <c r="Q371" s="6"/>
      <c r="R371" s="6"/>
    </row>
    <row r="372" spans="1:18" s="8" customFormat="1" x14ac:dyDescent="0.2">
      <c r="A372" s="6"/>
      <c r="B372" s="6"/>
      <c r="C372" s="6"/>
      <c r="D372" s="6"/>
      <c r="E372" s="6"/>
      <c r="F372" s="6"/>
      <c r="G372" s="272"/>
      <c r="H372" s="272"/>
      <c r="J372" s="6"/>
      <c r="K372" s="6"/>
      <c r="L372" s="6"/>
      <c r="M372" s="6"/>
      <c r="N372" s="6"/>
      <c r="O372" s="6"/>
      <c r="P372" s="6"/>
      <c r="Q372" s="6"/>
      <c r="R372" s="6"/>
    </row>
    <row r="373" spans="1:18" s="8" customFormat="1" x14ac:dyDescent="0.2">
      <c r="A373" s="6"/>
      <c r="B373" s="6"/>
      <c r="C373" s="6"/>
      <c r="D373" s="6"/>
      <c r="E373" s="6"/>
      <c r="F373" s="6"/>
      <c r="G373" s="272"/>
      <c r="H373" s="272"/>
      <c r="J373" s="6"/>
      <c r="K373" s="6"/>
      <c r="L373" s="6"/>
      <c r="M373" s="6"/>
      <c r="N373" s="6"/>
      <c r="O373" s="6"/>
      <c r="P373" s="6"/>
      <c r="Q373" s="6"/>
      <c r="R373" s="6"/>
    </row>
    <row r="374" spans="1:18" s="8" customFormat="1" x14ac:dyDescent="0.2">
      <c r="A374" s="6"/>
      <c r="B374" s="6"/>
      <c r="C374" s="6"/>
      <c r="D374" s="6"/>
      <c r="E374" s="6"/>
      <c r="F374" s="6"/>
      <c r="G374" s="272"/>
      <c r="H374" s="272"/>
      <c r="J374" s="6"/>
      <c r="K374" s="6"/>
      <c r="L374" s="6"/>
      <c r="M374" s="6"/>
      <c r="N374" s="6"/>
      <c r="O374" s="6"/>
      <c r="P374" s="6"/>
      <c r="Q374" s="6"/>
      <c r="R374" s="6"/>
    </row>
    <row r="375" spans="1:18" s="8" customFormat="1" x14ac:dyDescent="0.2">
      <c r="A375" s="6"/>
      <c r="B375" s="6"/>
      <c r="C375" s="6"/>
      <c r="D375" s="6"/>
      <c r="E375" s="6"/>
      <c r="F375" s="6"/>
      <c r="G375" s="272"/>
      <c r="H375" s="272"/>
      <c r="J375" s="6"/>
      <c r="K375" s="6"/>
      <c r="L375" s="6"/>
      <c r="M375" s="6"/>
      <c r="N375" s="6"/>
      <c r="O375" s="6"/>
      <c r="P375" s="6"/>
      <c r="Q375" s="6"/>
      <c r="R375" s="6"/>
    </row>
    <row r="376" spans="1:18" s="8" customFormat="1" x14ac:dyDescent="0.2">
      <c r="A376" s="6"/>
      <c r="B376" s="6"/>
      <c r="C376" s="6"/>
      <c r="D376" s="6"/>
      <c r="E376" s="6"/>
      <c r="F376" s="6"/>
      <c r="G376" s="272"/>
      <c r="H376" s="272"/>
      <c r="J376" s="6"/>
      <c r="K376" s="6"/>
      <c r="L376" s="6"/>
      <c r="M376" s="6"/>
      <c r="N376" s="6"/>
      <c r="O376" s="6"/>
      <c r="P376" s="6"/>
      <c r="Q376" s="6"/>
      <c r="R376" s="6"/>
    </row>
    <row r="377" spans="1:18" s="8" customFormat="1" x14ac:dyDescent="0.2">
      <c r="A377" s="6"/>
      <c r="B377" s="6"/>
      <c r="C377" s="6"/>
      <c r="D377" s="6"/>
      <c r="E377" s="6"/>
      <c r="F377" s="6"/>
      <c r="G377" s="272"/>
      <c r="H377" s="272"/>
      <c r="J377" s="6"/>
      <c r="K377" s="6"/>
      <c r="L377" s="6"/>
      <c r="M377" s="6"/>
      <c r="N377" s="6"/>
      <c r="O377" s="6"/>
      <c r="P377" s="6"/>
      <c r="Q377" s="6"/>
      <c r="R377" s="6"/>
    </row>
    <row r="378" spans="1:18" s="8" customFormat="1" x14ac:dyDescent="0.2">
      <c r="A378" s="6"/>
      <c r="B378" s="6"/>
      <c r="C378" s="6"/>
      <c r="D378" s="6"/>
      <c r="E378" s="6"/>
      <c r="F378" s="6"/>
      <c r="G378" s="272"/>
      <c r="H378" s="272"/>
      <c r="J378" s="6"/>
      <c r="K378" s="6"/>
      <c r="L378" s="6"/>
      <c r="M378" s="6"/>
      <c r="N378" s="6"/>
      <c r="O378" s="6"/>
      <c r="P378" s="6"/>
      <c r="Q378" s="6"/>
      <c r="R378" s="6"/>
    </row>
    <row r="379" spans="1:18" s="8" customFormat="1" x14ac:dyDescent="0.2">
      <c r="A379" s="6"/>
      <c r="B379" s="6"/>
      <c r="C379" s="6"/>
      <c r="D379" s="6"/>
      <c r="E379" s="6"/>
      <c r="F379" s="6"/>
      <c r="G379" s="272"/>
      <c r="H379" s="272"/>
      <c r="J379" s="6"/>
      <c r="K379" s="6"/>
      <c r="L379" s="6"/>
      <c r="M379" s="6"/>
      <c r="N379" s="6"/>
      <c r="O379" s="6"/>
      <c r="P379" s="6"/>
      <c r="Q379" s="6"/>
      <c r="R379" s="6"/>
    </row>
    <row r="380" spans="1:18" s="8" customFormat="1" x14ac:dyDescent="0.2">
      <c r="A380" s="6"/>
      <c r="B380" s="6"/>
      <c r="C380" s="6"/>
      <c r="D380" s="6"/>
      <c r="E380" s="6"/>
      <c r="F380" s="6"/>
      <c r="G380" s="272"/>
      <c r="H380" s="272"/>
      <c r="J380" s="6"/>
      <c r="K380" s="6"/>
      <c r="L380" s="6"/>
      <c r="M380" s="6"/>
      <c r="N380" s="6"/>
      <c r="O380" s="6"/>
      <c r="P380" s="6"/>
      <c r="Q380" s="6"/>
      <c r="R380" s="6"/>
    </row>
    <row r="381" spans="1:18" s="8" customFormat="1" x14ac:dyDescent="0.2">
      <c r="A381" s="6"/>
      <c r="B381" s="6"/>
      <c r="C381" s="6"/>
      <c r="D381" s="6"/>
      <c r="E381" s="6"/>
      <c r="F381" s="6"/>
      <c r="G381" s="272"/>
      <c r="H381" s="272"/>
      <c r="J381" s="6"/>
      <c r="K381" s="6"/>
      <c r="L381" s="6"/>
      <c r="M381" s="6"/>
      <c r="N381" s="6"/>
      <c r="O381" s="6"/>
      <c r="P381" s="6"/>
      <c r="Q381" s="6"/>
      <c r="R381" s="6"/>
    </row>
    <row r="382" spans="1:18" s="8" customFormat="1" x14ac:dyDescent="0.2">
      <c r="A382" s="6"/>
      <c r="B382" s="6"/>
      <c r="C382" s="6"/>
      <c r="D382" s="6"/>
      <c r="E382" s="6"/>
      <c r="F382" s="6"/>
      <c r="G382" s="272"/>
      <c r="H382" s="272"/>
      <c r="J382" s="6"/>
      <c r="K382" s="6"/>
      <c r="L382" s="6"/>
      <c r="M382" s="6"/>
      <c r="N382" s="6"/>
      <c r="O382" s="6"/>
      <c r="P382" s="6"/>
      <c r="Q382" s="6"/>
      <c r="R382" s="6"/>
    </row>
  </sheetData>
  <mergeCells count="365">
    <mergeCell ref="B2:I2"/>
    <mergeCell ref="B3:D3"/>
    <mergeCell ref="E4:F4"/>
    <mergeCell ref="G4:H4"/>
    <mergeCell ref="E5:F5"/>
    <mergeCell ref="G5:H5"/>
    <mergeCell ref="E9:F9"/>
    <mergeCell ref="G9:H9"/>
    <mergeCell ref="B10:D10"/>
    <mergeCell ref="E10:F10"/>
    <mergeCell ref="G10:H10"/>
    <mergeCell ref="B11:D11"/>
    <mergeCell ref="E6:F6"/>
    <mergeCell ref="G6:H6"/>
    <mergeCell ref="E7:F7"/>
    <mergeCell ref="G7:H7"/>
    <mergeCell ref="E8:F8"/>
    <mergeCell ref="G8:H8"/>
    <mergeCell ref="B18:D18"/>
    <mergeCell ref="E18:F18"/>
    <mergeCell ref="E19:F19"/>
    <mergeCell ref="E20:F20"/>
    <mergeCell ref="E21:F21"/>
    <mergeCell ref="G21:H21"/>
    <mergeCell ref="E12:F12"/>
    <mergeCell ref="G12:H12"/>
    <mergeCell ref="E13:F13"/>
    <mergeCell ref="G13:H13"/>
    <mergeCell ref="B14:G14"/>
    <mergeCell ref="C17:D17"/>
    <mergeCell ref="B25:D25"/>
    <mergeCell ref="E25:F25"/>
    <mergeCell ref="G25:H25"/>
    <mergeCell ref="E26:F26"/>
    <mergeCell ref="E27:F27"/>
    <mergeCell ref="E28:F28"/>
    <mergeCell ref="E22:F22"/>
    <mergeCell ref="G22:H22"/>
    <mergeCell ref="E23:F23"/>
    <mergeCell ref="G23:H23"/>
    <mergeCell ref="B24:D24"/>
    <mergeCell ref="E24:F24"/>
    <mergeCell ref="B33:D33"/>
    <mergeCell ref="E33:F33"/>
    <mergeCell ref="B34:G34"/>
    <mergeCell ref="B35:G35"/>
    <mergeCell ref="B36:G36"/>
    <mergeCell ref="B37:G37"/>
    <mergeCell ref="E29:F29"/>
    <mergeCell ref="E30:F30"/>
    <mergeCell ref="B31:D31"/>
    <mergeCell ref="E31:F31"/>
    <mergeCell ref="B32:D32"/>
    <mergeCell ref="E32:F32"/>
    <mergeCell ref="B41:D41"/>
    <mergeCell ref="E41:F41"/>
    <mergeCell ref="B42:D42"/>
    <mergeCell ref="E42:F42"/>
    <mergeCell ref="B43:D43"/>
    <mergeCell ref="E43:F43"/>
    <mergeCell ref="B38:D38"/>
    <mergeCell ref="E38:F38"/>
    <mergeCell ref="B39:D39"/>
    <mergeCell ref="E39:F39"/>
    <mergeCell ref="B40:D40"/>
    <mergeCell ref="E40:F40"/>
    <mergeCell ref="B47:D47"/>
    <mergeCell ref="E47:F47"/>
    <mergeCell ref="B48:D48"/>
    <mergeCell ref="E48:F48"/>
    <mergeCell ref="B49:D49"/>
    <mergeCell ref="E49:F49"/>
    <mergeCell ref="B44:D44"/>
    <mergeCell ref="E44:F44"/>
    <mergeCell ref="B45:D45"/>
    <mergeCell ref="E45:F45"/>
    <mergeCell ref="B46:D46"/>
    <mergeCell ref="E46:F46"/>
    <mergeCell ref="B53:D53"/>
    <mergeCell ref="E53:F53"/>
    <mergeCell ref="E54:F54"/>
    <mergeCell ref="E55:F55"/>
    <mergeCell ref="E56:F56"/>
    <mergeCell ref="E57:F57"/>
    <mergeCell ref="B50:D50"/>
    <mergeCell ref="E50:F50"/>
    <mergeCell ref="B51:D51"/>
    <mergeCell ref="E51:F51"/>
    <mergeCell ref="B52:D52"/>
    <mergeCell ref="E52:F52"/>
    <mergeCell ref="E64:F64"/>
    <mergeCell ref="E65:F65"/>
    <mergeCell ref="E66:F66"/>
    <mergeCell ref="E67:F67"/>
    <mergeCell ref="E68:F68"/>
    <mergeCell ref="E69:F69"/>
    <mergeCell ref="E58:F58"/>
    <mergeCell ref="E59:F59"/>
    <mergeCell ref="E60:F60"/>
    <mergeCell ref="E61:F61"/>
    <mergeCell ref="E62:F62"/>
    <mergeCell ref="E63:F63"/>
    <mergeCell ref="E76:F76"/>
    <mergeCell ref="E77:F77"/>
    <mergeCell ref="E78:F78"/>
    <mergeCell ref="E79:F79"/>
    <mergeCell ref="E80:F80"/>
    <mergeCell ref="E81:F81"/>
    <mergeCell ref="E70:F70"/>
    <mergeCell ref="E71:F71"/>
    <mergeCell ref="E72:F72"/>
    <mergeCell ref="E73:F73"/>
    <mergeCell ref="E74:F74"/>
    <mergeCell ref="E75:F75"/>
    <mergeCell ref="E88:F88"/>
    <mergeCell ref="E89:F89"/>
    <mergeCell ref="E90:F90"/>
    <mergeCell ref="E91:F91"/>
    <mergeCell ref="E92:F92"/>
    <mergeCell ref="E93:F93"/>
    <mergeCell ref="E82:F82"/>
    <mergeCell ref="E83:F83"/>
    <mergeCell ref="E84:F84"/>
    <mergeCell ref="E85:F85"/>
    <mergeCell ref="E86:F86"/>
    <mergeCell ref="E87:F87"/>
    <mergeCell ref="E100:F100"/>
    <mergeCell ref="E101:F101"/>
    <mergeCell ref="E102:F102"/>
    <mergeCell ref="E103:F103"/>
    <mergeCell ref="E104:F104"/>
    <mergeCell ref="E105:F105"/>
    <mergeCell ref="E94:F94"/>
    <mergeCell ref="E95:F95"/>
    <mergeCell ref="E96:F96"/>
    <mergeCell ref="E97:F97"/>
    <mergeCell ref="E98:F98"/>
    <mergeCell ref="E99:F99"/>
    <mergeCell ref="E112:F112"/>
    <mergeCell ref="E113:F113"/>
    <mergeCell ref="E114:F114"/>
    <mergeCell ref="E115:F115"/>
    <mergeCell ref="E116:F116"/>
    <mergeCell ref="E117:F117"/>
    <mergeCell ref="E106:F106"/>
    <mergeCell ref="E107:F107"/>
    <mergeCell ref="E108:F108"/>
    <mergeCell ref="E109:F109"/>
    <mergeCell ref="E110:F110"/>
    <mergeCell ref="E111:F111"/>
    <mergeCell ref="E124:F124"/>
    <mergeCell ref="E125:F125"/>
    <mergeCell ref="E126:F126"/>
    <mergeCell ref="E127:F127"/>
    <mergeCell ref="E128:F128"/>
    <mergeCell ref="E129:F129"/>
    <mergeCell ref="E118:F118"/>
    <mergeCell ref="E119:F119"/>
    <mergeCell ref="E120:F120"/>
    <mergeCell ref="E121:F121"/>
    <mergeCell ref="E122:F122"/>
    <mergeCell ref="E123:F123"/>
    <mergeCell ref="E136:F136"/>
    <mergeCell ref="E137:F137"/>
    <mergeCell ref="E138:F138"/>
    <mergeCell ref="E139:F139"/>
    <mergeCell ref="E140:F140"/>
    <mergeCell ref="E141:F141"/>
    <mergeCell ref="E130:F130"/>
    <mergeCell ref="E131:F131"/>
    <mergeCell ref="E132:F132"/>
    <mergeCell ref="E133:F133"/>
    <mergeCell ref="E134:F134"/>
    <mergeCell ref="E135:F135"/>
    <mergeCell ref="E148:F148"/>
    <mergeCell ref="E149:F149"/>
    <mergeCell ref="E150:F150"/>
    <mergeCell ref="E151:F151"/>
    <mergeCell ref="E152:F152"/>
    <mergeCell ref="E153:F153"/>
    <mergeCell ref="E142:F142"/>
    <mergeCell ref="E143:F143"/>
    <mergeCell ref="E144:F144"/>
    <mergeCell ref="E145:F145"/>
    <mergeCell ref="E146:F146"/>
    <mergeCell ref="E147:F147"/>
    <mergeCell ref="E160:F160"/>
    <mergeCell ref="E161:F161"/>
    <mergeCell ref="E162:F162"/>
    <mergeCell ref="E163:F163"/>
    <mergeCell ref="E164:F164"/>
    <mergeCell ref="E165:F165"/>
    <mergeCell ref="E154:F154"/>
    <mergeCell ref="E155:F155"/>
    <mergeCell ref="E156:F156"/>
    <mergeCell ref="E157:F157"/>
    <mergeCell ref="E158:F158"/>
    <mergeCell ref="E159:F159"/>
    <mergeCell ref="E172:F172"/>
    <mergeCell ref="E173:F173"/>
    <mergeCell ref="E174:F174"/>
    <mergeCell ref="E175:F175"/>
    <mergeCell ref="E176:F176"/>
    <mergeCell ref="E177:F177"/>
    <mergeCell ref="E166:F166"/>
    <mergeCell ref="E167:F167"/>
    <mergeCell ref="E168:F168"/>
    <mergeCell ref="E169:F169"/>
    <mergeCell ref="E170:F170"/>
    <mergeCell ref="E171:F171"/>
    <mergeCell ref="E184:F184"/>
    <mergeCell ref="E185:F185"/>
    <mergeCell ref="E186:F186"/>
    <mergeCell ref="E187:F187"/>
    <mergeCell ref="E188:F188"/>
    <mergeCell ref="E189:F189"/>
    <mergeCell ref="E178:F178"/>
    <mergeCell ref="E179:F179"/>
    <mergeCell ref="E180:F180"/>
    <mergeCell ref="E181:F181"/>
    <mergeCell ref="E182:F182"/>
    <mergeCell ref="E183:F183"/>
    <mergeCell ref="E196:F196"/>
    <mergeCell ref="E197:F197"/>
    <mergeCell ref="E198:F198"/>
    <mergeCell ref="E199:F199"/>
    <mergeCell ref="E200:F200"/>
    <mergeCell ref="E201:F201"/>
    <mergeCell ref="E190:F190"/>
    <mergeCell ref="E191:F191"/>
    <mergeCell ref="E192:F192"/>
    <mergeCell ref="E193:F193"/>
    <mergeCell ref="E194:F194"/>
    <mergeCell ref="E195:F195"/>
    <mergeCell ref="E208:F208"/>
    <mergeCell ref="E209:F209"/>
    <mergeCell ref="E210:F210"/>
    <mergeCell ref="E211:F211"/>
    <mergeCell ref="E212:F212"/>
    <mergeCell ref="E213:F213"/>
    <mergeCell ref="E202:F202"/>
    <mergeCell ref="E203:F203"/>
    <mergeCell ref="E204:F204"/>
    <mergeCell ref="E205:F205"/>
    <mergeCell ref="E206:F206"/>
    <mergeCell ref="E207:F207"/>
    <mergeCell ref="E220:F220"/>
    <mergeCell ref="E221:F221"/>
    <mergeCell ref="E222:F222"/>
    <mergeCell ref="E223:F223"/>
    <mergeCell ref="E224:F224"/>
    <mergeCell ref="E225:F225"/>
    <mergeCell ref="E214:F214"/>
    <mergeCell ref="E215:F215"/>
    <mergeCell ref="E216:F216"/>
    <mergeCell ref="E217:F217"/>
    <mergeCell ref="E218:F218"/>
    <mergeCell ref="E219:F219"/>
    <mergeCell ref="E232:F232"/>
    <mergeCell ref="E233:F233"/>
    <mergeCell ref="E234:F234"/>
    <mergeCell ref="E235:F235"/>
    <mergeCell ref="E236:F236"/>
    <mergeCell ref="E237:F237"/>
    <mergeCell ref="E226:F226"/>
    <mergeCell ref="E227:F227"/>
    <mergeCell ref="E228:F228"/>
    <mergeCell ref="E229:F229"/>
    <mergeCell ref="E230:F230"/>
    <mergeCell ref="E231:F231"/>
    <mergeCell ref="E244:F244"/>
    <mergeCell ref="E245:F245"/>
    <mergeCell ref="E246:F246"/>
    <mergeCell ref="E247:F247"/>
    <mergeCell ref="E248:F248"/>
    <mergeCell ref="E249:F249"/>
    <mergeCell ref="E238:F238"/>
    <mergeCell ref="E239:F239"/>
    <mergeCell ref="E240:F240"/>
    <mergeCell ref="E241:F241"/>
    <mergeCell ref="E242:F242"/>
    <mergeCell ref="E243:F243"/>
    <mergeCell ref="E256:F256"/>
    <mergeCell ref="E257:F257"/>
    <mergeCell ref="E258:F258"/>
    <mergeCell ref="E259:F259"/>
    <mergeCell ref="E260:F260"/>
    <mergeCell ref="E261:F261"/>
    <mergeCell ref="E250:F250"/>
    <mergeCell ref="E251:F251"/>
    <mergeCell ref="E252:F252"/>
    <mergeCell ref="E253:F253"/>
    <mergeCell ref="E254:F254"/>
    <mergeCell ref="E255:F255"/>
    <mergeCell ref="E268:F268"/>
    <mergeCell ref="E269:F269"/>
    <mergeCell ref="E270:F270"/>
    <mergeCell ref="E271:F271"/>
    <mergeCell ref="E272:F272"/>
    <mergeCell ref="E273:F273"/>
    <mergeCell ref="E262:F262"/>
    <mergeCell ref="E263:F263"/>
    <mergeCell ref="E264:F264"/>
    <mergeCell ref="E265:F265"/>
    <mergeCell ref="E266:F266"/>
    <mergeCell ref="E267:F267"/>
    <mergeCell ref="E280:F280"/>
    <mergeCell ref="E281:F281"/>
    <mergeCell ref="G332:H332"/>
    <mergeCell ref="G333:H333"/>
    <mergeCell ref="G334:H334"/>
    <mergeCell ref="G335:H335"/>
    <mergeCell ref="E274:F274"/>
    <mergeCell ref="E275:F275"/>
    <mergeCell ref="E276:F276"/>
    <mergeCell ref="E277:F277"/>
    <mergeCell ref="E278:F278"/>
    <mergeCell ref="E279:F279"/>
    <mergeCell ref="G342:H342"/>
    <mergeCell ref="G343:H343"/>
    <mergeCell ref="G344:H344"/>
    <mergeCell ref="G345:H345"/>
    <mergeCell ref="G346:H346"/>
    <mergeCell ref="G347:H347"/>
    <mergeCell ref="G336:H336"/>
    <mergeCell ref="G337:H337"/>
    <mergeCell ref="G338:H338"/>
    <mergeCell ref="G339:H339"/>
    <mergeCell ref="G340:H340"/>
    <mergeCell ref="G341:H341"/>
    <mergeCell ref="G354:H354"/>
    <mergeCell ref="G355:H355"/>
    <mergeCell ref="G356:H356"/>
    <mergeCell ref="G357:H357"/>
    <mergeCell ref="G358:H358"/>
    <mergeCell ref="G359:H359"/>
    <mergeCell ref="G348:H348"/>
    <mergeCell ref="G349:H349"/>
    <mergeCell ref="G350:H350"/>
    <mergeCell ref="G351:H351"/>
    <mergeCell ref="G352:H352"/>
    <mergeCell ref="G353:H353"/>
    <mergeCell ref="G366:H366"/>
    <mergeCell ref="G367:H367"/>
    <mergeCell ref="G368:H368"/>
    <mergeCell ref="G369:H369"/>
    <mergeCell ref="G370:H370"/>
    <mergeCell ref="G371:H371"/>
    <mergeCell ref="G360:H360"/>
    <mergeCell ref="G361:H361"/>
    <mergeCell ref="G362:H362"/>
    <mergeCell ref="G363:H363"/>
    <mergeCell ref="G364:H364"/>
    <mergeCell ref="G365:H365"/>
    <mergeCell ref="G378:H378"/>
    <mergeCell ref="G379:H379"/>
    <mergeCell ref="G380:H380"/>
    <mergeCell ref="G381:H381"/>
    <mergeCell ref="G382:H382"/>
    <mergeCell ref="G372:H372"/>
    <mergeCell ref="G373:H373"/>
    <mergeCell ref="G374:H374"/>
    <mergeCell ref="G375:H375"/>
    <mergeCell ref="G376:H376"/>
    <mergeCell ref="G377:H377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 enableFormatConditionsCalculation="0"/>
  <dimension ref="A1:S402"/>
  <sheetViews>
    <sheetView showGridLines="0" topLeftCell="A37" zoomScaleSheetLayoutView="100" workbookViewId="0">
      <selection activeCell="H50" sqref="H50"/>
    </sheetView>
  </sheetViews>
  <sheetFormatPr baseColWidth="10" defaultColWidth="9.6640625" defaultRowHeight="15" x14ac:dyDescent="0.2"/>
  <cols>
    <col min="1" max="1" width="4.33203125" style="6" customWidth="1"/>
    <col min="2" max="2" width="6.6640625" style="6" customWidth="1"/>
    <col min="3" max="3" width="11.83203125" style="6" customWidth="1"/>
    <col min="4" max="4" width="55.5" style="6" customWidth="1"/>
    <col min="5" max="5" width="13.83203125" style="6" customWidth="1"/>
    <col min="6" max="6" width="0.83203125" style="6" customWidth="1"/>
    <col min="7" max="7" width="0" style="7" hidden="1" customWidth="1"/>
    <col min="8" max="8" width="9.6640625" style="6" customWidth="1"/>
    <col min="9" max="9" width="15.33203125" style="8" customWidth="1"/>
    <col min="10" max="10" width="11.6640625" style="6" customWidth="1"/>
    <col min="11" max="11" width="11.5" style="6" customWidth="1"/>
    <col min="12" max="12" width="4.5" style="6" customWidth="1"/>
    <col min="13" max="13" width="33.1640625" style="6" hidden="1" customWidth="1"/>
    <col min="14" max="14" width="10.33203125" style="6" customWidth="1"/>
    <col min="15" max="28" width="9.6640625" style="6" customWidth="1"/>
    <col min="29" max="29" width="88" style="6" customWidth="1"/>
    <col min="30" max="30" width="9.6640625" style="6" customWidth="1"/>
    <col min="31" max="16384" width="9.6640625" style="6"/>
  </cols>
  <sheetData>
    <row r="1" spans="2:19" ht="6.75" customHeight="1" x14ac:dyDescent="0.2">
      <c r="J1"/>
    </row>
    <row r="2" spans="2:19" ht="18" x14ac:dyDescent="0.2">
      <c r="B2" s="262" t="s">
        <v>349</v>
      </c>
      <c r="C2" s="262"/>
      <c r="D2" s="262"/>
      <c r="E2" s="262"/>
      <c r="F2" s="262"/>
      <c r="G2" s="262"/>
      <c r="H2" s="262"/>
      <c r="I2" s="262"/>
      <c r="J2"/>
      <c r="K2" s="9"/>
      <c r="L2" s="9"/>
      <c r="N2" s="9"/>
      <c r="O2" s="9"/>
    </row>
    <row r="3" spans="2:19" ht="13.5" hidden="1" customHeight="1" x14ac:dyDescent="0.2">
      <c r="B3" s="263" t="e">
        <f>UPPER(#REF!)</f>
        <v>#REF!</v>
      </c>
      <c r="C3" s="263"/>
      <c r="D3" s="263"/>
      <c r="E3" s="33"/>
      <c r="F3" s="33"/>
      <c r="G3" s="33"/>
      <c r="H3" s="33"/>
      <c r="I3" s="34"/>
      <c r="J3"/>
      <c r="K3" s="9"/>
      <c r="L3" s="9"/>
      <c r="N3" s="9"/>
      <c r="O3" s="9"/>
    </row>
    <row r="4" spans="2:19" ht="12.75" customHeight="1" x14ac:dyDescent="0.2">
      <c r="B4" s="282" t="s">
        <v>49</v>
      </c>
      <c r="C4" s="282"/>
      <c r="D4" s="282"/>
      <c r="E4" s="35">
        <v>0.95833333333333337</v>
      </c>
      <c r="F4" s="283" t="s">
        <v>73</v>
      </c>
      <c r="G4" s="284"/>
      <c r="H4" s="36">
        <v>0.61458333333333337</v>
      </c>
      <c r="I4" s="37">
        <f ca="1">NOW()</f>
        <v>42764.997681250003</v>
      </c>
      <c r="J4"/>
    </row>
    <row r="5" spans="2:19" x14ac:dyDescent="0.2">
      <c r="B5" s="292" t="s">
        <v>350</v>
      </c>
      <c r="C5" s="292"/>
      <c r="D5" s="292"/>
      <c r="E5" s="268" t="s">
        <v>52</v>
      </c>
      <c r="F5" s="268"/>
      <c r="G5" s="268" t="s">
        <v>50</v>
      </c>
      <c r="H5" s="268"/>
      <c r="I5" s="50">
        <v>100</v>
      </c>
      <c r="J5"/>
      <c r="K5" s="197" t="s">
        <v>310</v>
      </c>
      <c r="M5" s="10"/>
      <c r="N5" s="197"/>
      <c r="O5" s="197"/>
      <c r="P5" s="197"/>
      <c r="Q5" s="197"/>
      <c r="R5" s="197"/>
      <c r="S5" s="197"/>
    </row>
    <row r="6" spans="2:19" ht="6.75" customHeight="1" x14ac:dyDescent="0.2">
      <c r="B6" s="199"/>
      <c r="C6" s="199"/>
      <c r="D6" s="199"/>
      <c r="E6" s="194"/>
      <c r="F6" s="194"/>
      <c r="G6" s="194"/>
      <c r="H6" s="194"/>
      <c r="I6" s="51"/>
      <c r="J6"/>
      <c r="K6" s="197"/>
      <c r="M6" s="10"/>
      <c r="N6" s="197"/>
      <c r="O6" s="197"/>
      <c r="P6" s="197"/>
      <c r="Q6" s="197"/>
      <c r="R6" s="197"/>
      <c r="S6" s="197"/>
    </row>
    <row r="7" spans="2:19" ht="14.25" customHeight="1" x14ac:dyDescent="0.2">
      <c r="B7" s="52" t="s">
        <v>351</v>
      </c>
      <c r="C7" s="52"/>
      <c r="D7" s="52"/>
      <c r="E7" s="260">
        <v>3990000</v>
      </c>
      <c r="F7" s="260"/>
      <c r="G7" s="261">
        <v>1</v>
      </c>
      <c r="H7" s="261"/>
      <c r="I7" s="53">
        <f>E7*G7</f>
        <v>3990000</v>
      </c>
      <c r="K7" s="53">
        <v>3490000</v>
      </c>
      <c r="M7" s="12"/>
      <c r="N7" s="197"/>
      <c r="O7" s="197"/>
      <c r="P7" s="197"/>
      <c r="Q7" s="197"/>
      <c r="R7" s="197"/>
      <c r="S7" s="197"/>
    </row>
    <row r="8" spans="2:19" ht="14.25" customHeight="1" x14ac:dyDescent="0.2">
      <c r="B8" s="54" t="s">
        <v>365</v>
      </c>
      <c r="C8" s="54"/>
      <c r="D8" s="54"/>
      <c r="E8" s="261" t="s">
        <v>51</v>
      </c>
      <c r="F8" s="261"/>
      <c r="G8" s="261" t="s">
        <v>51</v>
      </c>
      <c r="H8" s="261"/>
      <c r="I8" s="192" t="s">
        <v>51</v>
      </c>
      <c r="M8" s="13"/>
      <c r="N8" s="32"/>
      <c r="O8" s="32"/>
      <c r="P8" s="32"/>
      <c r="Q8" s="32"/>
      <c r="R8" s="32"/>
      <c r="S8" s="32"/>
    </row>
    <row r="9" spans="2:19" ht="14.25" customHeight="1" x14ac:dyDescent="0.2">
      <c r="B9" s="14" t="s">
        <v>111</v>
      </c>
      <c r="C9" s="14"/>
      <c r="D9" s="14"/>
      <c r="E9" s="260">
        <v>5800</v>
      </c>
      <c r="F9" s="260"/>
      <c r="G9" s="261">
        <f>I5</f>
        <v>100</v>
      </c>
      <c r="H9" s="261"/>
      <c r="I9" s="190">
        <f>E9*G9</f>
        <v>580000</v>
      </c>
      <c r="M9" s="13"/>
      <c r="N9" s="32"/>
      <c r="O9" s="32"/>
      <c r="P9" s="32"/>
      <c r="Q9" s="32"/>
      <c r="R9" s="32"/>
      <c r="S9" s="32"/>
    </row>
    <row r="10" spans="2:19" ht="14.25" customHeight="1" x14ac:dyDescent="0.2">
      <c r="B10" s="14" t="s">
        <v>276</v>
      </c>
      <c r="C10" s="14"/>
      <c r="D10" s="14"/>
      <c r="E10" s="260">
        <v>3400</v>
      </c>
      <c r="F10" s="260"/>
      <c r="G10" s="261">
        <f>+I5</f>
        <v>100</v>
      </c>
      <c r="H10" s="261"/>
      <c r="I10" s="109" t="s">
        <v>302</v>
      </c>
      <c r="M10" s="13"/>
      <c r="N10" s="32"/>
      <c r="O10" s="32"/>
      <c r="P10" s="32"/>
      <c r="Q10" s="32"/>
      <c r="R10" s="32"/>
      <c r="S10" s="32"/>
    </row>
    <row r="11" spans="2:19" ht="14.25" customHeight="1" x14ac:dyDescent="0.2">
      <c r="B11" s="14" t="s">
        <v>277</v>
      </c>
      <c r="C11" s="14"/>
      <c r="D11" s="14"/>
      <c r="E11" s="260">
        <v>5800</v>
      </c>
      <c r="F11" s="260"/>
      <c r="G11" s="261">
        <f>+I5</f>
        <v>100</v>
      </c>
      <c r="H11" s="261"/>
      <c r="I11" s="190">
        <f>E11*G11</f>
        <v>580000</v>
      </c>
      <c r="M11" s="13"/>
      <c r="N11" s="32"/>
      <c r="O11" s="32"/>
      <c r="P11" s="32"/>
      <c r="Q11" s="32"/>
      <c r="R11" s="32"/>
      <c r="S11" s="32"/>
    </row>
    <row r="12" spans="2:19" ht="14.25" customHeight="1" x14ac:dyDescent="0.2">
      <c r="B12" s="52" t="s">
        <v>112</v>
      </c>
      <c r="C12" s="52"/>
      <c r="D12" s="52"/>
      <c r="E12" s="260">
        <v>43900</v>
      </c>
      <c r="F12" s="260"/>
      <c r="G12" s="261">
        <f>I5-G13</f>
        <v>100</v>
      </c>
      <c r="H12" s="261"/>
      <c r="I12" s="190">
        <f>E12*G12</f>
        <v>4390000</v>
      </c>
      <c r="M12" s="13"/>
      <c r="N12" s="32"/>
      <c r="O12" s="32"/>
      <c r="P12" s="32"/>
      <c r="Q12" s="32"/>
      <c r="R12" s="32"/>
      <c r="S12" s="32"/>
    </row>
    <row r="13" spans="2:19" x14ac:dyDescent="0.2">
      <c r="B13" s="52" t="s">
        <v>71</v>
      </c>
      <c r="C13" s="52"/>
      <c r="D13" s="52"/>
      <c r="E13" s="260">
        <v>22000</v>
      </c>
      <c r="F13" s="260"/>
      <c r="G13" s="261"/>
      <c r="H13" s="261"/>
      <c r="I13" s="53"/>
      <c r="M13" s="15"/>
      <c r="N13" s="32"/>
      <c r="O13" s="32"/>
      <c r="P13" s="32"/>
      <c r="Q13" s="32"/>
      <c r="R13" s="32"/>
      <c r="S13" s="32"/>
    </row>
    <row r="14" spans="2:19" x14ac:dyDescent="0.2">
      <c r="B14" s="55"/>
      <c r="C14" s="55"/>
      <c r="D14" s="55"/>
      <c r="E14" s="260"/>
      <c r="F14" s="260"/>
      <c r="G14" s="261"/>
      <c r="H14" s="261"/>
      <c r="I14" s="53"/>
      <c r="M14" s="15"/>
      <c r="N14" s="32"/>
      <c r="O14" s="32"/>
      <c r="P14" s="32"/>
      <c r="Q14" s="32"/>
      <c r="R14" s="32"/>
      <c r="S14" s="32"/>
    </row>
    <row r="15" spans="2:19" ht="17" customHeight="1" x14ac:dyDescent="0.2">
      <c r="B15" s="269" t="s">
        <v>283</v>
      </c>
      <c r="C15" s="269"/>
      <c r="D15" s="269"/>
      <c r="E15" s="260"/>
      <c r="F15" s="260"/>
      <c r="G15" s="261"/>
      <c r="H15" s="261"/>
      <c r="I15" s="53"/>
      <c r="M15" s="15"/>
      <c r="N15" s="32"/>
      <c r="O15" s="32"/>
      <c r="P15" s="32"/>
      <c r="Q15" s="32"/>
      <c r="R15" s="32"/>
      <c r="S15" s="32"/>
    </row>
    <row r="16" spans="2:19" x14ac:dyDescent="0.2">
      <c r="B16" s="41" t="s">
        <v>293</v>
      </c>
      <c r="C16" s="41"/>
      <c r="D16" s="41"/>
      <c r="E16" s="255">
        <v>52400</v>
      </c>
      <c r="F16" s="255"/>
      <c r="G16" s="256">
        <f>ROUNDUP(((G12*1)/10),0)</f>
        <v>10</v>
      </c>
      <c r="H16" s="256"/>
      <c r="I16" s="40">
        <f>E16*G16</f>
        <v>524000</v>
      </c>
      <c r="J16" s="6">
        <v>472</v>
      </c>
      <c r="K16" s="17"/>
      <c r="L16" s="7"/>
      <c r="M16" s="58"/>
      <c r="N16" s="32"/>
      <c r="O16" s="32"/>
      <c r="P16" s="32"/>
      <c r="Q16" s="32"/>
      <c r="R16" s="32"/>
      <c r="S16" s="32"/>
    </row>
    <row r="17" spans="1:19" x14ac:dyDescent="0.2">
      <c r="B17" s="41" t="s">
        <v>352</v>
      </c>
      <c r="C17" s="41"/>
      <c r="D17" s="41"/>
      <c r="E17" s="255">
        <v>9800</v>
      </c>
      <c r="F17" s="255"/>
      <c r="G17" s="256">
        <f>+I5</f>
        <v>100</v>
      </c>
      <c r="H17" s="256"/>
      <c r="I17" s="40">
        <f>E17*G17</f>
        <v>980000</v>
      </c>
      <c r="K17" s="17"/>
      <c r="L17" s="7"/>
      <c r="M17" s="58"/>
      <c r="N17" s="32"/>
      <c r="O17" s="32"/>
      <c r="P17" s="32"/>
      <c r="Q17" s="32"/>
      <c r="R17" s="32"/>
      <c r="S17" s="32"/>
    </row>
    <row r="18" spans="1:19" x14ac:dyDescent="0.2">
      <c r="B18" s="271" t="s">
        <v>76</v>
      </c>
      <c r="C18" s="271"/>
      <c r="D18" s="271"/>
      <c r="E18" s="260">
        <v>11500</v>
      </c>
      <c r="F18" s="260"/>
      <c r="G18" s="261">
        <f>+I5</f>
        <v>100</v>
      </c>
      <c r="H18" s="261"/>
      <c r="I18" s="53">
        <f>G18*E18</f>
        <v>1150000</v>
      </c>
      <c r="K18" s="17"/>
      <c r="L18" s="7"/>
      <c r="M18" s="58"/>
      <c r="N18" s="32"/>
      <c r="O18" s="32"/>
      <c r="P18" s="32"/>
      <c r="Q18" s="32"/>
      <c r="R18" s="32"/>
      <c r="S18" s="32"/>
    </row>
    <row r="19" spans="1:19" x14ac:dyDescent="0.2">
      <c r="B19" s="60" t="s">
        <v>2</v>
      </c>
      <c r="C19" s="60"/>
      <c r="D19" s="60"/>
      <c r="E19" s="261" t="s">
        <v>51</v>
      </c>
      <c r="F19" s="261"/>
      <c r="G19" s="261" t="s">
        <v>51</v>
      </c>
      <c r="H19" s="261"/>
      <c r="I19" s="192" t="s">
        <v>51</v>
      </c>
      <c r="K19" s="17"/>
      <c r="L19" s="7"/>
      <c r="M19" s="58"/>
      <c r="N19" s="32"/>
      <c r="O19" s="32"/>
      <c r="P19" s="32"/>
      <c r="Q19" s="32"/>
      <c r="R19" s="32"/>
      <c r="S19" s="32"/>
    </row>
    <row r="20" spans="1:19" x14ac:dyDescent="0.2">
      <c r="B20" s="58" t="s">
        <v>70</v>
      </c>
      <c r="C20" s="58"/>
      <c r="D20" s="58"/>
      <c r="E20" s="260">
        <v>80000</v>
      </c>
      <c r="F20" s="260"/>
      <c r="G20" s="261">
        <f>IF(I5&lt;80,8,ROUND((I5*10%),0))</f>
        <v>10</v>
      </c>
      <c r="H20" s="261"/>
      <c r="I20" s="53">
        <f>G20*E20</f>
        <v>800000</v>
      </c>
      <c r="K20" s="17"/>
      <c r="L20" s="7"/>
      <c r="M20" s="58"/>
      <c r="N20" s="32"/>
      <c r="O20" s="32"/>
      <c r="P20" s="32"/>
      <c r="Q20" s="32"/>
      <c r="R20" s="32"/>
      <c r="S20" s="32"/>
    </row>
    <row r="21" spans="1:19" ht="16" thickBot="1" x14ac:dyDescent="0.25">
      <c r="B21" s="257" t="s">
        <v>116</v>
      </c>
      <c r="C21" s="257"/>
      <c r="D21" s="257"/>
      <c r="E21" s="257"/>
      <c r="F21" s="257"/>
      <c r="G21" s="257"/>
      <c r="H21" s="61"/>
      <c r="I21" s="62">
        <f>SUM(I7:I20)</f>
        <v>12994000</v>
      </c>
      <c r="J21" s="62">
        <f>SUM(I7:I20)</f>
        <v>12994000</v>
      </c>
      <c r="M21" s="15"/>
      <c r="N21" s="32"/>
      <c r="O21" s="32"/>
      <c r="P21" s="32"/>
      <c r="Q21" s="32"/>
      <c r="R21" s="32"/>
      <c r="S21" s="32"/>
    </row>
    <row r="22" spans="1:19" ht="7.5" customHeight="1" thickTop="1" x14ac:dyDescent="0.2">
      <c r="B22" s="43"/>
      <c r="C22" s="43"/>
      <c r="D22" s="43"/>
      <c r="E22" s="40"/>
      <c r="F22" s="40"/>
      <c r="G22" s="42"/>
      <c r="H22" s="42"/>
      <c r="I22" s="44"/>
      <c r="M22" s="32"/>
      <c r="N22" s="32"/>
      <c r="O22" s="32"/>
      <c r="P22" s="32"/>
      <c r="Q22" s="32"/>
      <c r="R22" s="32"/>
      <c r="S22" s="32"/>
    </row>
    <row r="23" spans="1:19" x14ac:dyDescent="0.2">
      <c r="B23" s="250" t="s">
        <v>3</v>
      </c>
      <c r="C23" s="250"/>
      <c r="D23" s="250"/>
      <c r="E23" s="250"/>
      <c r="F23" s="250"/>
      <c r="G23" s="250"/>
      <c r="H23" s="250"/>
      <c r="I23" s="250"/>
      <c r="M23" s="32"/>
      <c r="N23" s="32"/>
      <c r="O23" s="32"/>
      <c r="P23" s="32"/>
      <c r="Q23" s="32"/>
      <c r="R23" s="32"/>
      <c r="S23" s="32"/>
    </row>
    <row r="24" spans="1:19" ht="4.5" customHeight="1" x14ac:dyDescent="0.2">
      <c r="B24" s="38"/>
      <c r="C24" s="38"/>
      <c r="D24" s="38"/>
      <c r="E24" s="38"/>
      <c r="F24" s="38"/>
      <c r="G24" s="38"/>
      <c r="H24" s="38"/>
      <c r="I24" s="39"/>
      <c r="M24" s="32"/>
      <c r="N24" s="32"/>
      <c r="O24" s="32"/>
      <c r="P24" s="32"/>
      <c r="Q24" s="32"/>
      <c r="R24" s="32"/>
      <c r="S24" s="32"/>
    </row>
    <row r="25" spans="1:19" ht="2.25" customHeight="1" x14ac:dyDescent="0.2">
      <c r="B25" s="45"/>
      <c r="C25" s="45"/>
      <c r="D25" s="45"/>
      <c r="E25" s="45"/>
      <c r="F25" s="45"/>
      <c r="G25" s="45"/>
      <c r="H25" s="45"/>
      <c r="I25" s="46"/>
      <c r="M25" s="32"/>
      <c r="N25" s="32"/>
      <c r="O25" s="32"/>
      <c r="P25" s="32"/>
      <c r="Q25" s="32"/>
      <c r="R25" s="32"/>
      <c r="S25" s="32"/>
    </row>
    <row r="26" spans="1:19" ht="5.25" customHeight="1" x14ac:dyDescent="0.2">
      <c r="A26" s="19"/>
      <c r="B26" s="193"/>
      <c r="C26" s="193"/>
      <c r="D26" s="193"/>
      <c r="E26" s="193"/>
      <c r="F26" s="193"/>
      <c r="G26" s="193"/>
      <c r="H26" s="193"/>
      <c r="I26" s="47"/>
    </row>
    <row r="27" spans="1:19" x14ac:dyDescent="0.2">
      <c r="A27" s="19"/>
      <c r="B27" s="19"/>
      <c r="C27" s="248" t="s">
        <v>117</v>
      </c>
      <c r="D27" s="248"/>
      <c r="E27" s="196" t="s">
        <v>52</v>
      </c>
      <c r="F27" s="20"/>
      <c r="G27" s="20"/>
      <c r="H27" s="196" t="s">
        <v>0</v>
      </c>
      <c r="I27" s="196" t="s">
        <v>4</v>
      </c>
    </row>
    <row r="28" spans="1:19" ht="15" customHeight="1" x14ac:dyDescent="0.2">
      <c r="B28" s="54" t="s">
        <v>353</v>
      </c>
      <c r="C28" s="54"/>
      <c r="D28" s="54"/>
      <c r="E28" s="260">
        <v>980000</v>
      </c>
      <c r="F28" s="260"/>
      <c r="G28" s="261">
        <v>1</v>
      </c>
      <c r="H28" s="261"/>
      <c r="I28" s="53">
        <f>G28*E28</f>
        <v>980000</v>
      </c>
      <c r="K28" s="18"/>
      <c r="L28" s="18"/>
      <c r="M28" s="15"/>
      <c r="N28" s="32"/>
      <c r="O28" s="32"/>
      <c r="P28" s="32"/>
      <c r="Q28" s="32"/>
      <c r="R28" s="32"/>
      <c r="S28" s="32"/>
    </row>
    <row r="29" spans="1:19" x14ac:dyDescent="0.2">
      <c r="B29" s="54" t="s">
        <v>281</v>
      </c>
      <c r="C29" s="54"/>
      <c r="D29" s="54"/>
      <c r="E29" s="260">
        <v>1680000</v>
      </c>
      <c r="F29" s="260"/>
      <c r="G29" s="261">
        <v>1</v>
      </c>
      <c r="H29" s="261"/>
      <c r="I29" s="53">
        <f>E29*G29</f>
        <v>1680000</v>
      </c>
      <c r="K29" s="18"/>
      <c r="L29" s="18"/>
      <c r="M29" s="15"/>
      <c r="N29" s="32"/>
      <c r="O29" s="32"/>
      <c r="P29" s="32"/>
      <c r="Q29" s="32"/>
      <c r="R29" s="32"/>
      <c r="S29" s="32"/>
    </row>
    <row r="30" spans="1:19" ht="15.75" customHeight="1" x14ac:dyDescent="0.2">
      <c r="A30" s="21"/>
      <c r="B30" s="59" t="s">
        <v>267</v>
      </c>
      <c r="C30" s="59"/>
      <c r="D30" s="59"/>
      <c r="E30" s="260">
        <v>200000</v>
      </c>
      <c r="F30" s="260">
        <v>160000</v>
      </c>
      <c r="G30" s="192">
        <v>3</v>
      </c>
      <c r="H30" s="192">
        <v>3</v>
      </c>
      <c r="I30" s="53">
        <f>E30*G30</f>
        <v>600000</v>
      </c>
      <c r="K30" s="198">
        <v>2.5</v>
      </c>
    </row>
    <row r="31" spans="1:19" ht="15.75" customHeight="1" x14ac:dyDescent="0.2">
      <c r="A31" s="21"/>
      <c r="B31" s="59" t="s">
        <v>188</v>
      </c>
      <c r="C31" s="59"/>
      <c r="E31" s="255">
        <v>500000</v>
      </c>
      <c r="F31" s="255"/>
      <c r="G31" s="288"/>
      <c r="H31" s="288"/>
      <c r="I31" s="53"/>
    </row>
    <row r="32" spans="1:19" ht="15.75" customHeight="1" x14ac:dyDescent="0.2">
      <c r="A32" s="21"/>
      <c r="B32" s="59" t="s">
        <v>265</v>
      </c>
      <c r="C32" s="59"/>
      <c r="E32" s="255">
        <v>7500</v>
      </c>
      <c r="F32" s="255"/>
      <c r="G32" s="192"/>
      <c r="H32" s="192"/>
      <c r="I32" s="53"/>
    </row>
    <row r="33" spans="1:10" ht="15.75" customHeight="1" x14ac:dyDescent="0.2">
      <c r="A33" s="21"/>
      <c r="B33" s="59" t="s">
        <v>266</v>
      </c>
      <c r="C33" s="59"/>
      <c r="E33" s="255">
        <v>9000</v>
      </c>
      <c r="F33" s="255"/>
      <c r="G33" s="192"/>
      <c r="H33" s="192"/>
      <c r="I33" s="53"/>
    </row>
    <row r="34" spans="1:10" ht="15.75" customHeight="1" x14ac:dyDescent="0.2">
      <c r="A34" s="21"/>
      <c r="B34" s="59" t="s">
        <v>268</v>
      </c>
      <c r="C34" s="59"/>
      <c r="E34" s="255">
        <v>65000</v>
      </c>
      <c r="F34" s="255"/>
      <c r="G34" s="192"/>
      <c r="H34" s="192"/>
      <c r="I34" s="53"/>
    </row>
    <row r="35" spans="1:10" ht="15.75" customHeight="1" x14ac:dyDescent="0.2">
      <c r="A35" s="21"/>
      <c r="B35" s="59" t="s">
        <v>279</v>
      </c>
      <c r="C35" s="59"/>
      <c r="E35" s="255">
        <v>220000</v>
      </c>
      <c r="F35" s="255"/>
      <c r="G35" s="192"/>
      <c r="H35" s="192"/>
      <c r="I35" s="53"/>
    </row>
    <row r="36" spans="1:10" ht="15.75" customHeight="1" x14ac:dyDescent="0.2">
      <c r="A36" s="21"/>
      <c r="B36" s="59" t="s">
        <v>280</v>
      </c>
      <c r="C36" s="59"/>
      <c r="E36" s="255">
        <v>140000</v>
      </c>
      <c r="F36" s="255"/>
      <c r="G36" s="192"/>
      <c r="H36" s="192"/>
      <c r="I36" s="53"/>
    </row>
    <row r="37" spans="1:10" ht="48" customHeight="1" x14ac:dyDescent="0.2">
      <c r="A37" s="21"/>
      <c r="B37" s="249" t="s">
        <v>289</v>
      </c>
      <c r="C37" s="249"/>
      <c r="D37" s="249"/>
      <c r="E37" s="255">
        <v>2700000</v>
      </c>
      <c r="F37" s="255"/>
      <c r="G37" s="192"/>
      <c r="H37" s="192"/>
      <c r="I37" s="53"/>
    </row>
    <row r="38" spans="1:10" ht="43.5" customHeight="1" x14ac:dyDescent="0.2">
      <c r="A38" s="21"/>
      <c r="B38" s="249" t="s">
        <v>290</v>
      </c>
      <c r="C38" s="249"/>
      <c r="D38" s="249"/>
      <c r="E38" s="255">
        <v>2200000</v>
      </c>
      <c r="F38" s="255"/>
      <c r="G38" s="192"/>
      <c r="H38" s="192"/>
      <c r="I38" s="53"/>
    </row>
    <row r="39" spans="1:10" ht="43.5" customHeight="1" x14ac:dyDescent="0.2">
      <c r="A39" s="21"/>
      <c r="B39" s="249" t="s">
        <v>291</v>
      </c>
      <c r="C39" s="249"/>
      <c r="D39" s="249"/>
      <c r="E39" s="255">
        <v>1600000</v>
      </c>
      <c r="F39" s="255"/>
      <c r="G39" s="192"/>
      <c r="H39" s="192"/>
      <c r="I39" s="53"/>
    </row>
    <row r="40" spans="1:10" ht="16" thickBot="1" x14ac:dyDescent="0.25">
      <c r="A40" s="21"/>
      <c r="B40" s="257" t="s">
        <v>72</v>
      </c>
      <c r="C40" s="257"/>
      <c r="D40" s="257"/>
      <c r="E40" s="257"/>
      <c r="F40" s="257"/>
      <c r="G40" s="257"/>
      <c r="H40" s="61"/>
      <c r="I40" s="62">
        <f>+SUM(I28:I37)</f>
        <v>3260000</v>
      </c>
    </row>
    <row r="41" spans="1:10" ht="17" thickTop="1" thickBot="1" x14ac:dyDescent="0.25">
      <c r="A41" s="21"/>
      <c r="B41" s="257" t="s">
        <v>126</v>
      </c>
      <c r="C41" s="257"/>
      <c r="D41" s="257"/>
      <c r="E41" s="257"/>
      <c r="F41" s="257"/>
      <c r="G41" s="257"/>
      <c r="H41" s="61"/>
      <c r="I41" s="62">
        <f>+I40+I21</f>
        <v>16254000</v>
      </c>
    </row>
    <row r="42" spans="1:10" ht="16" thickTop="1" x14ac:dyDescent="0.2">
      <c r="A42" s="21"/>
      <c r="B42" s="195"/>
      <c r="C42" s="195"/>
      <c r="D42" s="195"/>
      <c r="E42" s="195"/>
      <c r="F42" s="195"/>
      <c r="G42" s="195"/>
      <c r="H42" s="61"/>
      <c r="I42" s="142"/>
    </row>
    <row r="43" spans="1:10" ht="16" x14ac:dyDescent="0.2">
      <c r="A43" s="21"/>
      <c r="B43" s="155" t="s">
        <v>354</v>
      </c>
      <c r="C43" s="155"/>
      <c r="D43" s="155"/>
      <c r="E43" s="190"/>
      <c r="F43" s="190"/>
      <c r="G43" s="192"/>
      <c r="H43" s="192"/>
      <c r="I43" s="53"/>
    </row>
    <row r="44" spans="1:10" x14ac:dyDescent="0.2">
      <c r="A44" s="21"/>
      <c r="B44" s="106" t="s">
        <v>184</v>
      </c>
      <c r="C44" s="106"/>
      <c r="D44" s="106"/>
      <c r="E44" s="286"/>
      <c r="F44" s="286"/>
      <c r="G44" s="286">
        <v>0.4</v>
      </c>
      <c r="H44" s="286"/>
      <c r="I44" s="107">
        <f>+I7*G44</f>
        <v>1596000</v>
      </c>
    </row>
    <row r="45" spans="1:10" x14ac:dyDescent="0.2">
      <c r="A45" s="21"/>
      <c r="B45" s="108" t="s">
        <v>185</v>
      </c>
      <c r="C45" s="108"/>
      <c r="D45" s="108"/>
      <c r="E45" s="286"/>
      <c r="F45" s="286"/>
      <c r="G45" s="286">
        <v>1</v>
      </c>
      <c r="H45" s="286"/>
      <c r="I45" s="107">
        <f>+I9*G45</f>
        <v>580000</v>
      </c>
    </row>
    <row r="46" spans="1:10" x14ac:dyDescent="0.2">
      <c r="A46" s="21"/>
      <c r="B46" s="108" t="s">
        <v>187</v>
      </c>
      <c r="C46" s="108"/>
      <c r="D46" s="108"/>
      <c r="E46" s="287"/>
      <c r="F46" s="287"/>
      <c r="G46" s="286">
        <v>0.6</v>
      </c>
      <c r="H46" s="286"/>
      <c r="I46" s="53">
        <f>+G46*I29</f>
        <v>1008000</v>
      </c>
    </row>
    <row r="47" spans="1:10" ht="16" thickBot="1" x14ac:dyDescent="0.25">
      <c r="A47" s="21"/>
      <c r="B47" s="257" t="s">
        <v>182</v>
      </c>
      <c r="C47" s="257"/>
      <c r="D47" s="257"/>
      <c r="E47" s="257"/>
      <c r="F47" s="257"/>
      <c r="G47" s="257"/>
      <c r="H47" s="61"/>
      <c r="I47" s="62">
        <f>+SUM(I44:I46)</f>
        <v>3184000</v>
      </c>
    </row>
    <row r="48" spans="1:10" ht="17" thickTop="1" thickBot="1" x14ac:dyDescent="0.25">
      <c r="A48" s="21"/>
      <c r="B48" s="257" t="s">
        <v>183</v>
      </c>
      <c r="C48" s="257"/>
      <c r="D48" s="257"/>
      <c r="E48" s="257"/>
      <c r="F48" s="257"/>
      <c r="G48" s="257"/>
      <c r="H48" s="61"/>
      <c r="I48" s="62">
        <f>+I41-I47</f>
        <v>13070000</v>
      </c>
      <c r="J48" s="6">
        <f>+I48/I5</f>
        <v>130700</v>
      </c>
    </row>
    <row r="49" spans="1:9" ht="17" thickTop="1" thickBot="1" x14ac:dyDescent="0.25">
      <c r="A49" s="21"/>
      <c r="B49" s="257" t="s">
        <v>355</v>
      </c>
      <c r="C49" s="257"/>
      <c r="D49" s="257"/>
      <c r="E49" s="257"/>
      <c r="F49" s="257"/>
      <c r="G49" s="257"/>
      <c r="H49" s="61"/>
      <c r="I49" s="62">
        <f>+I48*0.16</f>
        <v>2091200</v>
      </c>
    </row>
    <row r="50" spans="1:9" ht="17" thickTop="1" thickBot="1" x14ac:dyDescent="0.25">
      <c r="A50" s="21"/>
      <c r="B50" s="257" t="s">
        <v>126</v>
      </c>
      <c r="C50" s="257"/>
      <c r="D50" s="257"/>
      <c r="E50" s="257"/>
      <c r="F50" s="257"/>
      <c r="G50" s="257"/>
      <c r="H50" s="61"/>
      <c r="I50" s="62">
        <f>+I48+I49</f>
        <v>15161200</v>
      </c>
    </row>
    <row r="51" spans="1:9" ht="16" thickTop="1" x14ac:dyDescent="0.2">
      <c r="A51" s="21"/>
      <c r="B51" s="251" t="str">
        <f>IF($A51&gt;0,VLOOKUP($A51,[2]ADICIONALES!$A$1:$C$200,2,FALSE),"")</f>
        <v/>
      </c>
      <c r="C51" s="251"/>
      <c r="D51" s="251"/>
      <c r="E51" s="252" t="str">
        <f>IF($A51&gt;0,VLOOKUP($A51,[2]ADICIONALES!$A$1:$C$200,3,FALSE),"")</f>
        <v/>
      </c>
      <c r="F51" s="252"/>
      <c r="G51" s="32"/>
      <c r="H51" s="191"/>
      <c r="I51" s="22" t="str">
        <f t="shared" ref="I51:I72" si="0">IF($H51&gt;0,E51*H51,"")</f>
        <v/>
      </c>
    </row>
    <row r="52" spans="1:9" x14ac:dyDescent="0.2">
      <c r="A52" s="21"/>
      <c r="B52" s="251" t="str">
        <f>IF($A52&gt;0,VLOOKUP($A52,[2]ADICIONALES!$A$1:$C$200,2,FALSE),"")</f>
        <v/>
      </c>
      <c r="C52" s="251"/>
      <c r="D52" s="251"/>
      <c r="E52" s="252" t="str">
        <f>IF($A52&gt;0,VLOOKUP($A52,[2]ADICIONALES!$A$1:$C$200,3,FALSE),"")</f>
        <v/>
      </c>
      <c r="F52" s="252"/>
      <c r="G52" s="32"/>
      <c r="H52" s="191"/>
      <c r="I52" s="22">
        <f>+I7+I9+I11+I12+I16+I17+I18+I20+I28+I29+I30-I44-I45-I46</f>
        <v>13070000</v>
      </c>
    </row>
    <row r="53" spans="1:9" x14ac:dyDescent="0.2">
      <c r="A53" s="21"/>
      <c r="B53" s="251" t="str">
        <f>IF($A53&gt;0,VLOOKUP($A53,[2]ADICIONALES!$A$1:$C$200,2,FALSE),"")</f>
        <v/>
      </c>
      <c r="C53" s="251"/>
      <c r="D53" s="251"/>
      <c r="E53" s="252" t="str">
        <f>IF($A53&gt;0,VLOOKUP($A53,[2]ADICIONALES!$A$1:$C$200,3,FALSE),"")</f>
        <v/>
      </c>
      <c r="F53" s="252"/>
      <c r="G53" s="32"/>
      <c r="H53" s="191"/>
      <c r="I53" s="22" t="str">
        <f t="shared" si="0"/>
        <v/>
      </c>
    </row>
    <row r="54" spans="1:9" x14ac:dyDescent="0.2">
      <c r="A54" s="21"/>
      <c r="B54" s="251" t="str">
        <f>IF($A54&gt;0,VLOOKUP($A54,[2]ADICIONALES!$A$1:$C$200,2,FALSE),"")</f>
        <v/>
      </c>
      <c r="C54" s="251"/>
      <c r="D54" s="251"/>
      <c r="E54" s="252" t="str">
        <f>IF($A54&gt;0,VLOOKUP($A54,[2]ADICIONALES!$A$1:$C$200,3,FALSE),"")</f>
        <v/>
      </c>
      <c r="F54" s="252"/>
      <c r="G54" s="32"/>
      <c r="H54" s="191"/>
      <c r="I54" s="22" t="str">
        <f t="shared" si="0"/>
        <v/>
      </c>
    </row>
    <row r="55" spans="1:9" x14ac:dyDescent="0.2">
      <c r="A55" s="21"/>
      <c r="B55" s="251" t="str">
        <f>IF($A55&gt;0,VLOOKUP($A55,[2]ADICIONALES!$A$1:$C$200,2,FALSE),"")</f>
        <v/>
      </c>
      <c r="C55" s="251"/>
      <c r="D55" s="251"/>
      <c r="E55" s="252" t="str">
        <f>IF($A55&gt;0,VLOOKUP($A55,[2]ADICIONALES!$A$1:$C$200,3,FALSE),"")</f>
        <v/>
      </c>
      <c r="F55" s="252"/>
      <c r="G55" s="32"/>
      <c r="H55" s="191"/>
      <c r="I55" s="22" t="str">
        <f t="shared" si="0"/>
        <v/>
      </c>
    </row>
    <row r="56" spans="1:9" x14ac:dyDescent="0.2">
      <c r="A56" s="21"/>
      <c r="B56" s="251" t="str">
        <f>IF($A56&gt;0,VLOOKUP($A56,[2]ADICIONALES!$A$1:$C$200,2,FALSE),"")</f>
        <v/>
      </c>
      <c r="C56" s="251"/>
      <c r="D56" s="251"/>
      <c r="E56" s="252" t="str">
        <f>IF($A56&gt;0,VLOOKUP($A56,[2]ADICIONALES!$A$1:$C$200,3,FALSE),"")</f>
        <v/>
      </c>
      <c r="F56" s="252"/>
      <c r="G56" s="32"/>
      <c r="H56" s="191"/>
      <c r="I56" s="22">
        <f>+I48*0.16</f>
        <v>2091200</v>
      </c>
    </row>
    <row r="57" spans="1:9" x14ac:dyDescent="0.2">
      <c r="A57" s="21"/>
      <c r="B57" s="251" t="str">
        <f>IF($A57&gt;0,VLOOKUP($A57,[2]ADICIONALES!$A$1:$C$200,2,FALSE),"")</f>
        <v/>
      </c>
      <c r="C57" s="251"/>
      <c r="D57" s="251"/>
      <c r="E57" s="252" t="str">
        <f>IF($A57&gt;0,VLOOKUP($A57,[2]ADICIONALES!$A$1:$C$200,3,FALSE),"")</f>
        <v/>
      </c>
      <c r="F57" s="252"/>
      <c r="G57" s="32"/>
      <c r="H57" s="191"/>
      <c r="I57" s="22">
        <f>+I48+I56</f>
        <v>15161200</v>
      </c>
    </row>
    <row r="58" spans="1:9" x14ac:dyDescent="0.2">
      <c r="A58" s="21"/>
      <c r="B58" s="251" t="str">
        <f>IF($A58&gt;0,VLOOKUP($A58,[2]ADICIONALES!$A$1:$C$200,2,FALSE),"")</f>
        <v/>
      </c>
      <c r="C58" s="251"/>
      <c r="D58" s="251"/>
      <c r="E58" s="252" t="str">
        <f>IF($A58&gt;0,VLOOKUP($A58,[2]ADICIONALES!$A$1:$C$200,3,FALSE),"")</f>
        <v/>
      </c>
      <c r="F58" s="252"/>
      <c r="G58" s="32"/>
      <c r="H58" s="191"/>
      <c r="I58" s="22" t="str">
        <f t="shared" si="0"/>
        <v/>
      </c>
    </row>
    <row r="59" spans="1:9" x14ac:dyDescent="0.2">
      <c r="A59" s="21"/>
      <c r="B59" s="251" t="str">
        <f>IF($A59&gt;0,VLOOKUP($A59,[2]ADICIONALES!$A$1:$C$200,2,FALSE),"")</f>
        <v/>
      </c>
      <c r="C59" s="251"/>
      <c r="D59" s="251"/>
      <c r="E59" s="252" t="str">
        <f>IF($A59&gt;0,VLOOKUP($A59,[2]ADICIONALES!$A$1:$C$200,3,FALSE),"")</f>
        <v/>
      </c>
      <c r="F59" s="252"/>
      <c r="G59" s="32"/>
      <c r="H59" s="191"/>
      <c r="I59" s="22" t="str">
        <f t="shared" si="0"/>
        <v/>
      </c>
    </row>
    <row r="60" spans="1:9" x14ac:dyDescent="0.2">
      <c r="A60" s="21"/>
      <c r="B60" s="251" t="str">
        <f>IF($A60&gt;0,VLOOKUP($A60,[2]ADICIONALES!$A$1:$C$200,2,FALSE),"")</f>
        <v/>
      </c>
      <c r="C60" s="251"/>
      <c r="D60" s="251"/>
      <c r="E60" s="252" t="str">
        <f>IF($A60&gt;0,VLOOKUP($A60,[2]ADICIONALES!$A$1:$C$200,3,FALSE),"")</f>
        <v/>
      </c>
      <c r="F60" s="252"/>
      <c r="G60" s="32"/>
      <c r="H60" s="191"/>
      <c r="I60" s="22" t="str">
        <f t="shared" si="0"/>
        <v/>
      </c>
    </row>
    <row r="61" spans="1:9" x14ac:dyDescent="0.2">
      <c r="A61" s="21"/>
      <c r="B61" s="251" t="str">
        <f>IF($A61&gt;0,VLOOKUP($A61,[2]ADICIONALES!$A$1:$C$200,2,FALSE),"")</f>
        <v/>
      </c>
      <c r="C61" s="251"/>
      <c r="D61" s="251"/>
      <c r="E61" s="252" t="str">
        <f>IF($A61&gt;0,VLOOKUP($A61,[2]ADICIONALES!$A$1:$C$200,3,FALSE),"")</f>
        <v/>
      </c>
      <c r="F61" s="252"/>
      <c r="G61" s="32"/>
      <c r="H61" s="191"/>
      <c r="I61" s="22" t="str">
        <f t="shared" si="0"/>
        <v/>
      </c>
    </row>
    <row r="62" spans="1:9" x14ac:dyDescent="0.2">
      <c r="A62" s="21"/>
      <c r="B62" s="251" t="str">
        <f>IF($A62&gt;0,VLOOKUP($A62,[2]ADICIONALES!$A$1:$C$200,2,FALSE),"")</f>
        <v/>
      </c>
      <c r="C62" s="251"/>
      <c r="D62" s="251"/>
      <c r="E62" s="252" t="str">
        <f>IF($A62&gt;0,VLOOKUP($A62,[2]ADICIONALES!$A$1:$C$200,3,FALSE),"")</f>
        <v/>
      </c>
      <c r="F62" s="252"/>
      <c r="G62" s="32"/>
      <c r="H62" s="191"/>
      <c r="I62" s="22" t="str">
        <f t="shared" si="0"/>
        <v/>
      </c>
    </row>
    <row r="63" spans="1:9" x14ac:dyDescent="0.2">
      <c r="A63" s="21"/>
      <c r="B63" s="251" t="str">
        <f>IF($A63&gt;0,VLOOKUP($A63,[2]ADICIONALES!$A$1:$C$200,2,FALSE),"")</f>
        <v/>
      </c>
      <c r="C63" s="251"/>
      <c r="D63" s="251"/>
      <c r="E63" s="252" t="str">
        <f>IF($A63&gt;0,VLOOKUP($A63,[2]ADICIONALES!$A$1:$C$200,3,FALSE),"")</f>
        <v/>
      </c>
      <c r="F63" s="252"/>
      <c r="G63" s="32"/>
      <c r="H63" s="191"/>
      <c r="I63" s="22" t="str">
        <f t="shared" si="0"/>
        <v/>
      </c>
    </row>
    <row r="64" spans="1:9" x14ac:dyDescent="0.2">
      <c r="A64" s="21"/>
      <c r="B64" s="251" t="str">
        <f>IF($A64&gt;0,VLOOKUP($A64,[2]ADICIONALES!$A$1:$C$200,2,FALSE),"")</f>
        <v/>
      </c>
      <c r="C64" s="251"/>
      <c r="D64" s="251"/>
      <c r="E64" s="252" t="str">
        <f>IF($A64&gt;0,VLOOKUP($A64,[2]ADICIONALES!$A$1:$C$200,3,FALSE),"")</f>
        <v/>
      </c>
      <c r="F64" s="252"/>
      <c r="G64" s="32"/>
      <c r="H64" s="191"/>
      <c r="I64" s="22" t="str">
        <f t="shared" si="0"/>
        <v/>
      </c>
    </row>
    <row r="65" spans="1:19" x14ac:dyDescent="0.2">
      <c r="A65" s="21"/>
      <c r="B65" s="251" t="str">
        <f>IF($A65&gt;0,VLOOKUP($A65,[2]ADICIONALES!$A$1:$C$200,2,FALSE),"")</f>
        <v/>
      </c>
      <c r="C65" s="251"/>
      <c r="D65" s="251"/>
      <c r="E65" s="252" t="str">
        <f>IF($A65&gt;0,VLOOKUP($A65,[2]ADICIONALES!$A$1:$C$200,3,FALSE),"")</f>
        <v/>
      </c>
      <c r="F65" s="252"/>
      <c r="G65" s="32"/>
      <c r="H65" s="191"/>
      <c r="I65" s="22" t="str">
        <f t="shared" si="0"/>
        <v/>
      </c>
    </row>
    <row r="66" spans="1:19" x14ac:dyDescent="0.2">
      <c r="A66" s="21"/>
      <c r="B66" s="251" t="str">
        <f>IF($A66&gt;0,VLOOKUP($A66,[2]ADICIONALES!$A$1:$C$200,2,FALSE),"")</f>
        <v/>
      </c>
      <c r="C66" s="251"/>
      <c r="D66" s="251"/>
      <c r="E66" s="252" t="str">
        <f>IF($A66&gt;0,VLOOKUP($A66,[2]ADICIONALES!$A$1:$C$200,3,FALSE),"")</f>
        <v/>
      </c>
      <c r="F66" s="252"/>
      <c r="G66" s="32"/>
      <c r="H66" s="191"/>
      <c r="I66" s="22" t="str">
        <f t="shared" si="0"/>
        <v/>
      </c>
    </row>
    <row r="67" spans="1:19" x14ac:dyDescent="0.2">
      <c r="A67" s="21"/>
      <c r="B67" s="251" t="str">
        <f>IF($A67&gt;0,VLOOKUP($A67,[2]ADICIONALES!$A$1:$C$200,2,FALSE),"")</f>
        <v/>
      </c>
      <c r="C67" s="251"/>
      <c r="D67" s="251"/>
      <c r="E67" s="252" t="str">
        <f>IF($A67&gt;0,VLOOKUP($A67,[2]ADICIONALES!$A$1:$C$200,3,FALSE),"")</f>
        <v/>
      </c>
      <c r="F67" s="252"/>
      <c r="G67" s="32"/>
      <c r="H67" s="191"/>
      <c r="I67" s="22" t="str">
        <f t="shared" si="0"/>
        <v/>
      </c>
    </row>
    <row r="68" spans="1:19" x14ac:dyDescent="0.2">
      <c r="A68" s="21"/>
      <c r="B68" s="251" t="str">
        <f>IF($A68&gt;0,VLOOKUP($A68,[2]ADICIONALES!$A$1:$C$200,2,FALSE),"")</f>
        <v/>
      </c>
      <c r="C68" s="251"/>
      <c r="D68" s="251"/>
      <c r="E68" s="252" t="str">
        <f>IF($A68&gt;0,VLOOKUP($A68,[2]ADICIONALES!$A$1:$C$200,3,FALSE),"")</f>
        <v/>
      </c>
      <c r="F68" s="252"/>
      <c r="G68" s="32"/>
      <c r="H68" s="191"/>
      <c r="I68" s="22" t="str">
        <f t="shared" si="0"/>
        <v/>
      </c>
    </row>
    <row r="69" spans="1:19" x14ac:dyDescent="0.2">
      <c r="A69" s="21"/>
      <c r="B69" s="251" t="str">
        <f>IF($A69&gt;0,VLOOKUP($A69,[2]ADICIONALES!$A$1:$C$200,2,FALSE),"")</f>
        <v/>
      </c>
      <c r="C69" s="251"/>
      <c r="D69" s="251"/>
      <c r="E69" s="252" t="str">
        <f>IF($A69&gt;0,VLOOKUP($A69,[2]ADICIONALES!$A$1:$C$200,3,FALSE),"")</f>
        <v/>
      </c>
      <c r="F69" s="252"/>
      <c r="G69" s="32"/>
      <c r="H69" s="191"/>
      <c r="I69" s="22" t="str">
        <f t="shared" si="0"/>
        <v/>
      </c>
    </row>
    <row r="70" spans="1:19" x14ac:dyDescent="0.2">
      <c r="A70" s="21"/>
      <c r="B70" s="251" t="str">
        <f>IF($A70&gt;0,VLOOKUP($A70,[2]ADICIONALES!$A$1:$C$200,2,FALSE),"")</f>
        <v/>
      </c>
      <c r="C70" s="251"/>
      <c r="D70" s="251"/>
      <c r="E70" s="252" t="str">
        <f>IF($A70&gt;0,VLOOKUP($A70,[2]ADICIONALES!$A$1:$C$200,3,FALSE),"")</f>
        <v/>
      </c>
      <c r="F70" s="252"/>
      <c r="G70" s="32"/>
      <c r="H70" s="191"/>
      <c r="I70" s="22" t="str">
        <f t="shared" si="0"/>
        <v/>
      </c>
    </row>
    <row r="71" spans="1:19" x14ac:dyDescent="0.2">
      <c r="A71" s="21"/>
      <c r="B71" s="251" t="str">
        <f>IF($A71&gt;0,VLOOKUP($A71,[2]ADICIONALES!$A$1:$C$200,2,FALSE),"")</f>
        <v/>
      </c>
      <c r="C71" s="251"/>
      <c r="D71" s="251"/>
      <c r="E71" s="252" t="str">
        <f>IF($A71&gt;0,VLOOKUP($A71,[2]ADICIONALES!$A$1:$C$200,3,FALSE),"")</f>
        <v/>
      </c>
      <c r="F71" s="252"/>
      <c r="G71" s="32"/>
      <c r="H71" s="191"/>
      <c r="I71" s="22" t="str">
        <f t="shared" si="0"/>
        <v/>
      </c>
    </row>
    <row r="72" spans="1:19" x14ac:dyDescent="0.2">
      <c r="A72" s="21"/>
      <c r="B72" s="251" t="str">
        <f>IF($A72&gt;0,VLOOKUP($A72,[2]ADICIONALES!$A$1:$C$200,2,FALSE),"")</f>
        <v/>
      </c>
      <c r="C72" s="251"/>
      <c r="D72" s="251"/>
      <c r="E72" s="252" t="str">
        <f>IF($A72&gt;0,VLOOKUP($A72,[2]ADICIONALES!$A$1:$C$200,3,FALSE),"")</f>
        <v/>
      </c>
      <c r="F72" s="252"/>
      <c r="G72" s="32"/>
      <c r="H72" s="191"/>
      <c r="I72" s="22" t="str">
        <f t="shared" si="0"/>
        <v/>
      </c>
    </row>
    <row r="73" spans="1:19" s="25" customFormat="1" x14ac:dyDescent="0.2">
      <c r="A73" s="21"/>
      <c r="B73" s="251" t="str">
        <f>IF($A73&gt;0,VLOOKUP($A73,[2]ADICIONALES!$A$1:$C$200,2,FALSE),"")</f>
        <v/>
      </c>
      <c r="C73" s="251"/>
      <c r="D73" s="251"/>
      <c r="E73" s="253"/>
      <c r="F73" s="253"/>
      <c r="G73" s="23"/>
      <c r="H73" s="191"/>
      <c r="I73" s="24"/>
    </row>
    <row r="74" spans="1:19" x14ac:dyDescent="0.2">
      <c r="E74" s="254"/>
      <c r="F74" s="254"/>
      <c r="G74" s="32"/>
      <c r="H74" s="191"/>
    </row>
    <row r="75" spans="1:19" s="8" customFormat="1" x14ac:dyDescent="0.2">
      <c r="A75" s="6"/>
      <c r="B75" s="6"/>
      <c r="C75" s="6"/>
      <c r="D75" s="6"/>
      <c r="E75" s="254"/>
      <c r="F75" s="254"/>
      <c r="G75" s="32"/>
      <c r="H75" s="191"/>
      <c r="J75" s="6"/>
      <c r="K75" s="6"/>
      <c r="L75" s="6"/>
      <c r="M75" s="6"/>
      <c r="N75" s="6"/>
      <c r="O75" s="6"/>
      <c r="P75" s="6"/>
      <c r="Q75" s="6"/>
      <c r="R75" s="6"/>
      <c r="S75" s="6"/>
    </row>
    <row r="76" spans="1:19" s="8" customFormat="1" x14ac:dyDescent="0.2">
      <c r="A76" s="6"/>
      <c r="B76" s="6"/>
      <c r="C76" s="6"/>
      <c r="D76" s="6"/>
      <c r="E76" s="254"/>
      <c r="F76" s="254"/>
      <c r="G76" s="32"/>
      <c r="H76" s="191"/>
      <c r="J76" s="6"/>
      <c r="K76" s="6"/>
      <c r="L76" s="6"/>
      <c r="M76" s="6"/>
      <c r="N76" s="6"/>
      <c r="O76" s="6"/>
      <c r="P76" s="6"/>
      <c r="Q76" s="6"/>
      <c r="R76" s="6"/>
      <c r="S76" s="6"/>
    </row>
    <row r="77" spans="1:19" s="8" customFormat="1" x14ac:dyDescent="0.2">
      <c r="A77" s="6"/>
      <c r="B77" s="6"/>
      <c r="C77" s="6"/>
      <c r="D77" s="6"/>
      <c r="E77" s="254"/>
      <c r="F77" s="254"/>
      <c r="G77" s="32"/>
      <c r="H77" s="191"/>
      <c r="J77" s="6"/>
      <c r="K77" s="6"/>
      <c r="L77" s="6"/>
      <c r="M77" s="6"/>
      <c r="N77" s="6"/>
      <c r="O77" s="6"/>
      <c r="P77" s="6"/>
      <c r="Q77" s="6"/>
      <c r="R77" s="6"/>
      <c r="S77" s="6"/>
    </row>
    <row r="78" spans="1:19" s="8" customFormat="1" x14ac:dyDescent="0.2">
      <c r="A78" s="6"/>
      <c r="B78" s="6"/>
      <c r="C78" s="6"/>
      <c r="D78" s="6"/>
      <c r="E78" s="254"/>
      <c r="F78" s="254"/>
      <c r="G78" s="32"/>
      <c r="H78" s="191"/>
      <c r="J78" s="6"/>
      <c r="K78" s="6"/>
      <c r="L78" s="6"/>
      <c r="M78" s="6"/>
      <c r="N78" s="6"/>
      <c r="O78" s="6"/>
      <c r="P78" s="6"/>
      <c r="Q78" s="6"/>
      <c r="R78" s="6"/>
      <c r="S78" s="6"/>
    </row>
    <row r="79" spans="1:19" s="8" customFormat="1" x14ac:dyDescent="0.2">
      <c r="A79" s="6"/>
      <c r="B79" s="6"/>
      <c r="C79" s="6"/>
      <c r="D79" s="6"/>
      <c r="E79" s="254"/>
      <c r="F79" s="254"/>
      <c r="G79" s="32"/>
      <c r="H79" s="191"/>
      <c r="J79" s="6"/>
      <c r="K79" s="6"/>
      <c r="L79" s="6"/>
      <c r="M79" s="6"/>
      <c r="N79" s="6"/>
      <c r="O79" s="6"/>
      <c r="P79" s="6"/>
      <c r="Q79" s="6"/>
      <c r="R79" s="6"/>
      <c r="S79" s="6"/>
    </row>
    <row r="80" spans="1:19" s="8" customFormat="1" x14ac:dyDescent="0.2">
      <c r="A80" s="6"/>
      <c r="B80" s="6"/>
      <c r="C80" s="6"/>
      <c r="D80" s="6"/>
      <c r="E80" s="254"/>
      <c r="F80" s="254"/>
      <c r="G80" s="32"/>
      <c r="H80" s="191"/>
      <c r="J80" s="6"/>
      <c r="K80" s="6"/>
      <c r="L80" s="6"/>
      <c r="M80" s="6"/>
      <c r="N80" s="6"/>
      <c r="O80" s="6"/>
      <c r="P80" s="6"/>
      <c r="Q80" s="6"/>
      <c r="R80" s="6"/>
      <c r="S80" s="6"/>
    </row>
    <row r="81" spans="1:19" s="8" customFormat="1" x14ac:dyDescent="0.2">
      <c r="A81" s="6"/>
      <c r="B81" s="6"/>
      <c r="C81" s="6"/>
      <c r="D81" s="6"/>
      <c r="E81" s="254"/>
      <c r="F81" s="254"/>
      <c r="G81" s="32"/>
      <c r="H81" s="191"/>
      <c r="J81" s="6"/>
      <c r="K81" s="6"/>
      <c r="L81" s="6"/>
      <c r="M81" s="6"/>
      <c r="N81" s="6"/>
      <c r="O81" s="6"/>
      <c r="P81" s="6"/>
      <c r="Q81" s="6"/>
      <c r="R81" s="6"/>
      <c r="S81" s="6"/>
    </row>
    <row r="82" spans="1:19" s="8" customFormat="1" x14ac:dyDescent="0.2">
      <c r="A82" s="6"/>
      <c r="B82" s="6"/>
      <c r="C82" s="6"/>
      <c r="D82" s="6"/>
      <c r="E82" s="254"/>
      <c r="F82" s="254"/>
      <c r="G82" s="32"/>
      <c r="H82" s="191"/>
      <c r="J82" s="6"/>
      <c r="K82" s="6"/>
      <c r="L82" s="6"/>
      <c r="M82" s="6"/>
      <c r="N82" s="6"/>
      <c r="O82" s="6"/>
      <c r="P82" s="6"/>
      <c r="Q82" s="6"/>
      <c r="R82" s="6"/>
      <c r="S82" s="6"/>
    </row>
    <row r="83" spans="1:19" s="8" customFormat="1" x14ac:dyDescent="0.2">
      <c r="A83" s="6"/>
      <c r="B83" s="6"/>
      <c r="C83" s="6"/>
      <c r="D83" s="6"/>
      <c r="E83" s="254"/>
      <c r="F83" s="254"/>
      <c r="G83" s="32"/>
      <c r="H83" s="191"/>
      <c r="J83" s="6"/>
      <c r="K83" s="6"/>
      <c r="L83" s="6"/>
      <c r="M83" s="6"/>
      <c r="N83" s="6"/>
      <c r="O83" s="6"/>
      <c r="P83" s="6"/>
      <c r="Q83" s="6"/>
      <c r="R83" s="6"/>
      <c r="S83" s="6"/>
    </row>
    <row r="84" spans="1:19" s="8" customFormat="1" x14ac:dyDescent="0.2">
      <c r="A84" s="6"/>
      <c r="B84" s="6"/>
      <c r="C84" s="6"/>
      <c r="D84" s="6"/>
      <c r="E84" s="254"/>
      <c r="F84" s="254"/>
      <c r="G84" s="32"/>
      <c r="H84" s="191"/>
      <c r="J84" s="6"/>
      <c r="K84" s="6"/>
      <c r="L84" s="6"/>
      <c r="M84" s="6"/>
      <c r="N84" s="6"/>
      <c r="O84" s="6"/>
      <c r="P84" s="6"/>
      <c r="Q84" s="6"/>
      <c r="R84" s="6"/>
      <c r="S84" s="6"/>
    </row>
    <row r="85" spans="1:19" s="8" customFormat="1" x14ac:dyDescent="0.2">
      <c r="A85" s="6"/>
      <c r="B85" s="6"/>
      <c r="C85" s="6"/>
      <c r="D85" s="6"/>
      <c r="E85" s="254"/>
      <c r="F85" s="254"/>
      <c r="G85" s="32"/>
      <c r="H85" s="191"/>
      <c r="J85" s="6"/>
      <c r="K85" s="6"/>
      <c r="L85" s="6"/>
      <c r="M85" s="6"/>
      <c r="N85" s="6"/>
      <c r="O85" s="6"/>
      <c r="P85" s="6"/>
      <c r="Q85" s="6"/>
      <c r="R85" s="6"/>
      <c r="S85" s="6"/>
    </row>
    <row r="86" spans="1:19" s="8" customFormat="1" x14ac:dyDescent="0.2">
      <c r="A86" s="6"/>
      <c r="B86" s="6"/>
      <c r="C86" s="6"/>
      <c r="D86" s="6"/>
      <c r="E86" s="254"/>
      <c r="F86" s="254"/>
      <c r="G86" s="32"/>
      <c r="H86" s="191"/>
      <c r="J86" s="6"/>
      <c r="K86" s="6"/>
      <c r="L86" s="6"/>
      <c r="M86" s="6"/>
      <c r="N86" s="6"/>
      <c r="O86" s="6"/>
      <c r="P86" s="6"/>
      <c r="Q86" s="6"/>
      <c r="R86" s="6"/>
      <c r="S86" s="6"/>
    </row>
    <row r="87" spans="1:19" s="8" customFormat="1" x14ac:dyDescent="0.2">
      <c r="A87" s="6"/>
      <c r="B87" s="6"/>
      <c r="C87" s="6"/>
      <c r="D87" s="6"/>
      <c r="E87" s="254"/>
      <c r="F87" s="254"/>
      <c r="G87" s="32"/>
      <c r="H87" s="191"/>
      <c r="J87" s="6"/>
      <c r="K87" s="6"/>
      <c r="L87" s="6"/>
      <c r="M87" s="6"/>
      <c r="N87" s="6"/>
      <c r="O87" s="6"/>
      <c r="P87" s="6"/>
      <c r="Q87" s="6"/>
      <c r="R87" s="6"/>
      <c r="S87" s="6"/>
    </row>
    <row r="88" spans="1:19" s="8" customFormat="1" x14ac:dyDescent="0.2">
      <c r="A88" s="6"/>
      <c r="B88" s="6"/>
      <c r="C88" s="6"/>
      <c r="D88" s="6"/>
      <c r="E88" s="254"/>
      <c r="F88" s="254"/>
      <c r="G88" s="32"/>
      <c r="H88" s="191"/>
      <c r="J88" s="6"/>
      <c r="K88" s="6"/>
      <c r="L88" s="6"/>
      <c r="M88" s="6"/>
      <c r="N88" s="6"/>
      <c r="O88" s="6"/>
      <c r="P88" s="6"/>
      <c r="Q88" s="6"/>
      <c r="R88" s="6"/>
      <c r="S88" s="6"/>
    </row>
    <row r="89" spans="1:19" s="8" customFormat="1" x14ac:dyDescent="0.2">
      <c r="A89" s="6"/>
      <c r="B89" s="6"/>
      <c r="C89" s="6"/>
      <c r="D89" s="6"/>
      <c r="E89" s="254"/>
      <c r="F89" s="254"/>
      <c r="G89" s="32"/>
      <c r="H89" s="191"/>
      <c r="J89" s="6"/>
      <c r="K89" s="6"/>
      <c r="L89" s="6"/>
      <c r="M89" s="6"/>
      <c r="N89" s="6"/>
      <c r="O89" s="6"/>
      <c r="P89" s="6"/>
      <c r="Q89" s="6"/>
      <c r="R89" s="6"/>
      <c r="S89" s="6"/>
    </row>
    <row r="90" spans="1:19" s="8" customFormat="1" x14ac:dyDescent="0.2">
      <c r="A90" s="6"/>
      <c r="B90" s="6"/>
      <c r="C90" s="6"/>
      <c r="D90" s="6"/>
      <c r="E90" s="254"/>
      <c r="F90" s="254"/>
      <c r="G90" s="32"/>
      <c r="H90" s="191"/>
      <c r="J90" s="6"/>
      <c r="K90" s="6"/>
      <c r="L90" s="6"/>
      <c r="M90" s="6"/>
      <c r="N90" s="6"/>
      <c r="O90" s="6"/>
      <c r="P90" s="6"/>
      <c r="Q90" s="6"/>
      <c r="R90" s="6"/>
      <c r="S90" s="6"/>
    </row>
    <row r="91" spans="1:19" s="8" customFormat="1" x14ac:dyDescent="0.2">
      <c r="A91" s="6"/>
      <c r="B91" s="6"/>
      <c r="C91" s="6"/>
      <c r="D91" s="6"/>
      <c r="E91" s="254"/>
      <c r="F91" s="254"/>
      <c r="G91" s="32"/>
      <c r="H91" s="191"/>
      <c r="J91" s="6"/>
      <c r="K91" s="6"/>
      <c r="L91" s="6"/>
      <c r="M91" s="6"/>
      <c r="N91" s="6"/>
      <c r="O91" s="6"/>
      <c r="P91" s="6"/>
      <c r="Q91" s="6"/>
      <c r="R91" s="6"/>
      <c r="S91" s="6"/>
    </row>
    <row r="92" spans="1:19" s="8" customFormat="1" x14ac:dyDescent="0.2">
      <c r="A92" s="6"/>
      <c r="B92" s="6"/>
      <c r="C92" s="6"/>
      <c r="D92" s="6"/>
      <c r="E92" s="254"/>
      <c r="F92" s="254"/>
      <c r="G92" s="32"/>
      <c r="H92" s="191"/>
      <c r="J92" s="6"/>
      <c r="K92" s="6"/>
      <c r="L92" s="6"/>
      <c r="M92" s="6"/>
      <c r="N92" s="6"/>
      <c r="O92" s="6"/>
      <c r="P92" s="6"/>
      <c r="Q92" s="6"/>
      <c r="R92" s="6"/>
      <c r="S92" s="6"/>
    </row>
    <row r="93" spans="1:19" s="8" customFormat="1" x14ac:dyDescent="0.2">
      <c r="A93" s="6"/>
      <c r="B93" s="6"/>
      <c r="C93" s="6"/>
      <c r="D93" s="6"/>
      <c r="E93" s="254"/>
      <c r="F93" s="254"/>
      <c r="G93" s="32"/>
      <c r="H93" s="191"/>
      <c r="J93" s="6"/>
      <c r="K93" s="6"/>
      <c r="L93" s="6"/>
      <c r="M93" s="6"/>
      <c r="N93" s="6"/>
      <c r="O93" s="6"/>
      <c r="P93" s="6"/>
      <c r="Q93" s="6"/>
      <c r="R93" s="6"/>
      <c r="S93" s="6"/>
    </row>
    <row r="94" spans="1:19" s="8" customFormat="1" x14ac:dyDescent="0.2">
      <c r="A94" s="6"/>
      <c r="B94" s="6"/>
      <c r="C94" s="6"/>
      <c r="D94" s="6"/>
      <c r="E94" s="254"/>
      <c r="F94" s="254"/>
      <c r="G94" s="32"/>
      <c r="H94" s="191"/>
      <c r="J94" s="6"/>
      <c r="K94" s="6"/>
      <c r="L94" s="6"/>
      <c r="M94" s="6"/>
      <c r="N94" s="6"/>
      <c r="O94" s="6"/>
      <c r="P94" s="6"/>
      <c r="Q94" s="6"/>
      <c r="R94" s="6"/>
      <c r="S94" s="6"/>
    </row>
    <row r="95" spans="1:19" s="8" customFormat="1" x14ac:dyDescent="0.2">
      <c r="A95" s="6"/>
      <c r="B95" s="6"/>
      <c r="C95" s="6"/>
      <c r="D95" s="6"/>
      <c r="E95" s="254"/>
      <c r="F95" s="254"/>
      <c r="G95" s="32"/>
      <c r="H95" s="191"/>
      <c r="J95" s="6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2">
      <c r="A96" s="6"/>
      <c r="B96" s="6"/>
      <c r="C96" s="6"/>
      <c r="D96" s="6"/>
      <c r="E96" s="254"/>
      <c r="F96" s="254"/>
      <c r="G96" s="32"/>
      <c r="H96" s="191"/>
      <c r="J96" s="6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2">
      <c r="A97" s="6"/>
      <c r="B97" s="6"/>
      <c r="C97" s="6"/>
      <c r="D97" s="6"/>
      <c r="E97" s="254"/>
      <c r="F97" s="254"/>
      <c r="G97" s="32"/>
      <c r="H97" s="191"/>
      <c r="J97" s="6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2">
      <c r="A98" s="6"/>
      <c r="B98" s="6"/>
      <c r="C98" s="6"/>
      <c r="D98" s="6"/>
      <c r="E98" s="254"/>
      <c r="F98" s="254"/>
      <c r="G98" s="32"/>
      <c r="H98" s="191"/>
      <c r="J98" s="6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2">
      <c r="A99" s="6"/>
      <c r="B99" s="6"/>
      <c r="C99" s="6"/>
      <c r="D99" s="6"/>
      <c r="E99" s="254"/>
      <c r="F99" s="254"/>
      <c r="G99" s="32"/>
      <c r="H99" s="191"/>
      <c r="J99" s="6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2">
      <c r="A100" s="6"/>
      <c r="B100" s="6"/>
      <c r="C100" s="6"/>
      <c r="D100" s="6"/>
      <c r="E100" s="254"/>
      <c r="F100" s="254"/>
      <c r="G100" s="32"/>
      <c r="H100" s="191"/>
      <c r="J100" s="6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2">
      <c r="A101" s="6"/>
      <c r="B101" s="6"/>
      <c r="C101" s="6"/>
      <c r="D101" s="6"/>
      <c r="E101" s="254"/>
      <c r="F101" s="254"/>
      <c r="G101" s="32"/>
      <c r="H101" s="191"/>
      <c r="J101" s="6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2">
      <c r="A102" s="6"/>
      <c r="B102" s="6"/>
      <c r="C102" s="6"/>
      <c r="D102" s="6"/>
      <c r="E102" s="254"/>
      <c r="F102" s="254"/>
      <c r="G102" s="32"/>
      <c r="H102" s="191"/>
      <c r="J102" s="6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2">
      <c r="A103" s="6"/>
      <c r="B103" s="6"/>
      <c r="C103" s="6"/>
      <c r="D103" s="6"/>
      <c r="E103" s="254"/>
      <c r="F103" s="254"/>
      <c r="G103" s="32"/>
      <c r="H103" s="191"/>
      <c r="J103" s="6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2">
      <c r="A104" s="6"/>
      <c r="B104" s="6"/>
      <c r="C104" s="6"/>
      <c r="D104" s="6"/>
      <c r="E104" s="254"/>
      <c r="F104" s="254"/>
      <c r="G104" s="32"/>
      <c r="H104" s="191"/>
      <c r="J104" s="6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2">
      <c r="A105" s="6"/>
      <c r="B105" s="6"/>
      <c r="C105" s="6"/>
      <c r="D105" s="6"/>
      <c r="E105" s="254"/>
      <c r="F105" s="254"/>
      <c r="G105" s="32"/>
      <c r="H105" s="191"/>
      <c r="J105" s="6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2">
      <c r="A106" s="6"/>
      <c r="B106" s="6"/>
      <c r="C106" s="6"/>
      <c r="D106" s="6"/>
      <c r="E106" s="254"/>
      <c r="F106" s="254"/>
      <c r="G106" s="32"/>
      <c r="H106" s="191"/>
      <c r="J106" s="6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2">
      <c r="A107" s="6"/>
      <c r="B107" s="6"/>
      <c r="C107" s="6"/>
      <c r="D107" s="6"/>
      <c r="E107" s="254"/>
      <c r="F107" s="254"/>
      <c r="G107" s="32"/>
      <c r="H107" s="191"/>
      <c r="J107" s="6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2">
      <c r="A108" s="6"/>
      <c r="B108" s="6"/>
      <c r="C108" s="6"/>
      <c r="D108" s="6"/>
      <c r="E108" s="254"/>
      <c r="F108" s="254"/>
      <c r="G108" s="32"/>
      <c r="H108" s="191"/>
      <c r="J108" s="6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2">
      <c r="A109" s="6"/>
      <c r="B109" s="6"/>
      <c r="C109" s="6"/>
      <c r="D109" s="6"/>
      <c r="E109" s="254"/>
      <c r="F109" s="254"/>
      <c r="G109" s="32"/>
      <c r="H109" s="191"/>
      <c r="J109" s="6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2">
      <c r="A110" s="6"/>
      <c r="B110" s="6"/>
      <c r="C110" s="6"/>
      <c r="D110" s="6"/>
      <c r="E110" s="254"/>
      <c r="F110" s="254"/>
      <c r="G110" s="32"/>
      <c r="H110" s="191"/>
      <c r="J110" s="6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2">
      <c r="A111" s="6"/>
      <c r="B111" s="6"/>
      <c r="C111" s="6"/>
      <c r="D111" s="6"/>
      <c r="E111" s="254"/>
      <c r="F111" s="254"/>
      <c r="G111" s="32"/>
      <c r="H111" s="191"/>
      <c r="J111" s="6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2">
      <c r="A112" s="6"/>
      <c r="B112" s="6"/>
      <c r="C112" s="6"/>
      <c r="D112" s="6"/>
      <c r="E112" s="254"/>
      <c r="F112" s="254"/>
      <c r="G112" s="32"/>
      <c r="H112" s="191"/>
      <c r="J112" s="6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2">
      <c r="A113" s="6"/>
      <c r="B113" s="6"/>
      <c r="C113" s="6"/>
      <c r="D113" s="6"/>
      <c r="E113" s="254"/>
      <c r="F113" s="254"/>
      <c r="G113" s="32"/>
      <c r="H113" s="191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2">
      <c r="A114" s="6"/>
      <c r="B114" s="6"/>
      <c r="C114" s="6"/>
      <c r="D114" s="6"/>
      <c r="E114" s="254"/>
      <c r="F114" s="254"/>
      <c r="G114" s="32"/>
      <c r="H114" s="191"/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2">
      <c r="A115" s="6"/>
      <c r="B115" s="6"/>
      <c r="C115" s="6"/>
      <c r="D115" s="6"/>
      <c r="E115" s="254"/>
      <c r="F115" s="254"/>
      <c r="G115" s="32"/>
      <c r="H115" s="191"/>
      <c r="J115" s="6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2">
      <c r="A116" s="6"/>
      <c r="B116" s="6"/>
      <c r="C116" s="6"/>
      <c r="D116" s="6"/>
      <c r="E116" s="254"/>
      <c r="F116" s="254"/>
      <c r="G116" s="32"/>
      <c r="H116" s="191"/>
      <c r="J116" s="6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2">
      <c r="A117" s="6"/>
      <c r="B117" s="6"/>
      <c r="C117" s="6"/>
      <c r="D117" s="6"/>
      <c r="E117" s="254"/>
      <c r="F117" s="254"/>
      <c r="G117" s="32"/>
      <c r="H117" s="191"/>
      <c r="J117" s="6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2">
      <c r="A118" s="6"/>
      <c r="B118" s="6"/>
      <c r="C118" s="6"/>
      <c r="D118" s="6"/>
      <c r="E118" s="254"/>
      <c r="F118" s="254"/>
      <c r="G118" s="32"/>
      <c r="H118" s="191"/>
      <c r="J118" s="6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2">
      <c r="A119" s="6"/>
      <c r="B119" s="6"/>
      <c r="C119" s="6"/>
      <c r="D119" s="6"/>
      <c r="E119" s="254"/>
      <c r="F119" s="254"/>
      <c r="G119" s="32"/>
      <c r="H119" s="191"/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2">
      <c r="A120" s="6"/>
      <c r="B120" s="6"/>
      <c r="C120" s="6"/>
      <c r="D120" s="6"/>
      <c r="E120" s="254"/>
      <c r="F120" s="254"/>
      <c r="G120" s="32"/>
      <c r="H120" s="191"/>
      <c r="J120" s="6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2">
      <c r="A121" s="6"/>
      <c r="B121" s="6"/>
      <c r="C121" s="6"/>
      <c r="D121" s="6"/>
      <c r="E121" s="254"/>
      <c r="F121" s="254"/>
      <c r="G121" s="32"/>
      <c r="H121" s="191"/>
      <c r="J121" s="6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2">
      <c r="A122" s="6"/>
      <c r="B122" s="6"/>
      <c r="C122" s="6"/>
      <c r="D122" s="6"/>
      <c r="E122" s="254"/>
      <c r="F122" s="254"/>
      <c r="G122" s="32"/>
      <c r="H122" s="191"/>
      <c r="J122" s="6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2">
      <c r="A123" s="6"/>
      <c r="B123" s="6"/>
      <c r="C123" s="6"/>
      <c r="D123" s="6"/>
      <c r="E123" s="254"/>
      <c r="F123" s="254"/>
      <c r="G123" s="32"/>
      <c r="H123" s="191"/>
      <c r="J123" s="6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2">
      <c r="A124" s="6"/>
      <c r="B124" s="6"/>
      <c r="C124" s="6"/>
      <c r="D124" s="6"/>
      <c r="E124" s="254"/>
      <c r="F124" s="254"/>
      <c r="G124" s="32"/>
      <c r="H124" s="191"/>
      <c r="J124" s="6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2">
      <c r="A125" s="6"/>
      <c r="B125" s="6"/>
      <c r="C125" s="6"/>
      <c r="D125" s="6"/>
      <c r="E125" s="254"/>
      <c r="F125" s="254"/>
      <c r="G125" s="32"/>
      <c r="H125" s="191"/>
      <c r="J125" s="6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2">
      <c r="A126" s="6"/>
      <c r="B126" s="6"/>
      <c r="C126" s="6"/>
      <c r="D126" s="6"/>
      <c r="E126" s="254"/>
      <c r="F126" s="254"/>
      <c r="G126" s="32"/>
      <c r="H126" s="191"/>
      <c r="J126" s="6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2">
      <c r="A127" s="6"/>
      <c r="B127" s="6"/>
      <c r="C127" s="6"/>
      <c r="D127" s="6"/>
      <c r="E127" s="254"/>
      <c r="F127" s="254"/>
      <c r="G127" s="32"/>
      <c r="H127" s="191"/>
      <c r="J127" s="6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2">
      <c r="A128" s="6"/>
      <c r="B128" s="6"/>
      <c r="C128" s="6"/>
      <c r="D128" s="6"/>
      <c r="E128" s="254"/>
      <c r="F128" s="254"/>
      <c r="G128" s="32"/>
      <c r="H128" s="191"/>
      <c r="J128" s="6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2">
      <c r="A129" s="6"/>
      <c r="B129" s="6"/>
      <c r="C129" s="6"/>
      <c r="D129" s="6"/>
      <c r="E129" s="254"/>
      <c r="F129" s="254"/>
      <c r="G129" s="32"/>
      <c r="H129" s="191"/>
      <c r="J129" s="6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2">
      <c r="A130" s="6"/>
      <c r="B130" s="6"/>
      <c r="C130" s="6"/>
      <c r="D130" s="6"/>
      <c r="E130" s="254"/>
      <c r="F130" s="254"/>
      <c r="G130" s="32"/>
      <c r="H130" s="191"/>
      <c r="J130" s="6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2">
      <c r="A131" s="6"/>
      <c r="B131" s="6"/>
      <c r="C131" s="6"/>
      <c r="D131" s="6"/>
      <c r="E131" s="254"/>
      <c r="F131" s="254"/>
      <c r="G131" s="32"/>
      <c r="H131" s="191"/>
      <c r="J131" s="6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2">
      <c r="A132" s="6"/>
      <c r="B132" s="6"/>
      <c r="C132" s="6"/>
      <c r="D132" s="6"/>
      <c r="E132" s="254"/>
      <c r="F132" s="254"/>
      <c r="G132" s="32"/>
      <c r="H132" s="191"/>
      <c r="J132" s="6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2">
      <c r="A133" s="6"/>
      <c r="B133" s="6"/>
      <c r="C133" s="6"/>
      <c r="D133" s="6"/>
      <c r="E133" s="254"/>
      <c r="F133" s="254"/>
      <c r="G133" s="32"/>
      <c r="H133" s="191"/>
      <c r="J133" s="6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2">
      <c r="A134" s="6"/>
      <c r="B134" s="6"/>
      <c r="C134" s="6"/>
      <c r="D134" s="6"/>
      <c r="E134" s="254"/>
      <c r="F134" s="254"/>
      <c r="G134" s="32"/>
      <c r="H134" s="191"/>
      <c r="J134" s="6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2">
      <c r="A135" s="6"/>
      <c r="B135" s="6"/>
      <c r="C135" s="6"/>
      <c r="D135" s="6"/>
      <c r="E135" s="254"/>
      <c r="F135" s="254"/>
      <c r="G135" s="32"/>
      <c r="H135" s="191"/>
      <c r="J135" s="6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2">
      <c r="A136" s="6"/>
      <c r="B136" s="6"/>
      <c r="C136" s="6"/>
      <c r="D136" s="6"/>
      <c r="E136" s="254"/>
      <c r="F136" s="254"/>
      <c r="G136" s="32"/>
      <c r="H136" s="191"/>
      <c r="J136" s="6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2">
      <c r="A137" s="6"/>
      <c r="B137" s="6"/>
      <c r="C137" s="6"/>
      <c r="D137" s="6"/>
      <c r="E137" s="254"/>
      <c r="F137" s="254"/>
      <c r="G137" s="32"/>
      <c r="H137" s="191"/>
      <c r="J137" s="6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2">
      <c r="A138" s="6"/>
      <c r="B138" s="6"/>
      <c r="C138" s="6"/>
      <c r="D138" s="6"/>
      <c r="E138" s="254"/>
      <c r="F138" s="254"/>
      <c r="G138" s="32"/>
      <c r="H138" s="191"/>
      <c r="J138" s="6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2">
      <c r="A139" s="6"/>
      <c r="B139" s="6"/>
      <c r="C139" s="6"/>
      <c r="D139" s="6"/>
      <c r="E139" s="254"/>
      <c r="F139" s="254"/>
      <c r="G139" s="32"/>
      <c r="H139" s="191"/>
      <c r="J139" s="6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2">
      <c r="A140" s="6"/>
      <c r="B140" s="6"/>
      <c r="C140" s="6"/>
      <c r="D140" s="6"/>
      <c r="E140" s="254"/>
      <c r="F140" s="254"/>
      <c r="G140" s="32"/>
      <c r="H140" s="191"/>
      <c r="J140" s="6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2">
      <c r="A141" s="6"/>
      <c r="B141" s="6"/>
      <c r="C141" s="6"/>
      <c r="D141" s="6"/>
      <c r="E141" s="254"/>
      <c r="F141" s="254"/>
      <c r="G141" s="32"/>
      <c r="H141" s="191"/>
      <c r="J141" s="6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2">
      <c r="A142" s="6"/>
      <c r="B142" s="6"/>
      <c r="C142" s="6"/>
      <c r="D142" s="6"/>
      <c r="E142" s="254"/>
      <c r="F142" s="254"/>
      <c r="G142" s="32"/>
      <c r="H142" s="191"/>
      <c r="J142" s="6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2">
      <c r="A143" s="6"/>
      <c r="B143" s="6"/>
      <c r="C143" s="6"/>
      <c r="D143" s="6"/>
      <c r="E143" s="254"/>
      <c r="F143" s="254"/>
      <c r="G143" s="32"/>
      <c r="H143" s="191"/>
      <c r="J143" s="6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2">
      <c r="A144" s="6"/>
      <c r="B144" s="6"/>
      <c r="C144" s="6"/>
      <c r="D144" s="6"/>
      <c r="E144" s="254"/>
      <c r="F144" s="254"/>
      <c r="G144" s="32"/>
      <c r="H144" s="191"/>
      <c r="J144" s="6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2">
      <c r="A145" s="6"/>
      <c r="B145" s="6"/>
      <c r="C145" s="6"/>
      <c r="D145" s="6"/>
      <c r="E145" s="254"/>
      <c r="F145" s="254"/>
      <c r="G145" s="32"/>
      <c r="H145" s="191"/>
      <c r="J145" s="6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2">
      <c r="A146" s="6"/>
      <c r="B146" s="6"/>
      <c r="C146" s="6"/>
      <c r="D146" s="6"/>
      <c r="E146" s="254"/>
      <c r="F146" s="254"/>
      <c r="G146" s="32"/>
      <c r="H146" s="191"/>
      <c r="J146" s="6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2">
      <c r="A147" s="6"/>
      <c r="B147" s="6"/>
      <c r="C147" s="6"/>
      <c r="D147" s="6"/>
      <c r="E147" s="254"/>
      <c r="F147" s="254"/>
      <c r="G147" s="32"/>
      <c r="H147" s="191"/>
      <c r="J147" s="6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2">
      <c r="A148" s="6"/>
      <c r="B148" s="6"/>
      <c r="C148" s="6"/>
      <c r="D148" s="6"/>
      <c r="E148" s="254"/>
      <c r="F148" s="254"/>
      <c r="G148" s="32"/>
      <c r="H148" s="191"/>
      <c r="J148" s="6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2">
      <c r="A149" s="6"/>
      <c r="B149" s="6"/>
      <c r="C149" s="6"/>
      <c r="D149" s="6"/>
      <c r="E149" s="254"/>
      <c r="F149" s="254"/>
      <c r="G149" s="32"/>
      <c r="H149" s="191"/>
      <c r="J149" s="6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2">
      <c r="A150" s="6"/>
      <c r="B150" s="6"/>
      <c r="C150" s="6"/>
      <c r="D150" s="6"/>
      <c r="E150" s="254"/>
      <c r="F150" s="254"/>
      <c r="G150" s="32"/>
      <c r="H150" s="191"/>
      <c r="J150" s="6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2">
      <c r="A151" s="6"/>
      <c r="B151" s="6"/>
      <c r="C151" s="6"/>
      <c r="D151" s="6"/>
      <c r="E151" s="254"/>
      <c r="F151" s="254"/>
      <c r="G151" s="32"/>
      <c r="H151" s="191"/>
      <c r="J151" s="6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2">
      <c r="A152" s="6"/>
      <c r="B152" s="6"/>
      <c r="C152" s="6"/>
      <c r="D152" s="6"/>
      <c r="E152" s="254"/>
      <c r="F152" s="254"/>
      <c r="G152" s="32"/>
      <c r="H152" s="191"/>
      <c r="J152" s="6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2">
      <c r="A153" s="6"/>
      <c r="B153" s="6"/>
      <c r="C153" s="6"/>
      <c r="D153" s="6"/>
      <c r="E153" s="254"/>
      <c r="F153" s="254"/>
      <c r="G153" s="32"/>
      <c r="H153" s="191"/>
      <c r="J153" s="6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2">
      <c r="A154" s="6"/>
      <c r="B154" s="6"/>
      <c r="C154" s="6"/>
      <c r="D154" s="6"/>
      <c r="E154" s="254"/>
      <c r="F154" s="254"/>
      <c r="G154" s="32"/>
      <c r="H154" s="191"/>
      <c r="J154" s="6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2">
      <c r="A155" s="6"/>
      <c r="B155" s="6"/>
      <c r="C155" s="6"/>
      <c r="D155" s="6"/>
      <c r="E155" s="254"/>
      <c r="F155" s="254"/>
      <c r="G155" s="32"/>
      <c r="H155" s="191"/>
      <c r="J155" s="6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2">
      <c r="A156" s="6"/>
      <c r="B156" s="6"/>
      <c r="C156" s="6"/>
      <c r="D156" s="6"/>
      <c r="E156" s="254"/>
      <c r="F156" s="254"/>
      <c r="G156" s="32"/>
      <c r="H156" s="191"/>
      <c r="J156" s="6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2">
      <c r="A157" s="6"/>
      <c r="B157" s="6"/>
      <c r="C157" s="6"/>
      <c r="D157" s="6"/>
      <c r="E157" s="254"/>
      <c r="F157" s="254"/>
      <c r="G157" s="32"/>
      <c r="H157" s="191"/>
      <c r="J157" s="6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2">
      <c r="A158" s="6"/>
      <c r="B158" s="6"/>
      <c r="C158" s="6"/>
      <c r="D158" s="6"/>
      <c r="E158" s="254"/>
      <c r="F158" s="254"/>
      <c r="G158" s="32"/>
      <c r="H158" s="191"/>
      <c r="J158" s="6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2">
      <c r="A159" s="6"/>
      <c r="B159" s="6"/>
      <c r="C159" s="6"/>
      <c r="D159" s="6"/>
      <c r="E159" s="254"/>
      <c r="F159" s="254"/>
      <c r="G159" s="32"/>
      <c r="H159" s="191"/>
      <c r="J159" s="6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2">
      <c r="A160" s="6"/>
      <c r="B160" s="6"/>
      <c r="C160" s="6"/>
      <c r="D160" s="6"/>
      <c r="E160" s="254"/>
      <c r="F160" s="254"/>
      <c r="G160" s="32"/>
      <c r="H160" s="191"/>
      <c r="J160" s="6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2">
      <c r="A161" s="6"/>
      <c r="B161" s="6"/>
      <c r="C161" s="6"/>
      <c r="D161" s="6"/>
      <c r="E161" s="254"/>
      <c r="F161" s="254"/>
      <c r="G161" s="32"/>
      <c r="H161" s="191"/>
      <c r="J161" s="6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2">
      <c r="A162" s="6"/>
      <c r="B162" s="6"/>
      <c r="C162" s="6"/>
      <c r="D162" s="6"/>
      <c r="E162" s="254"/>
      <c r="F162" s="254"/>
      <c r="G162" s="32"/>
      <c r="H162" s="191"/>
      <c r="J162" s="6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2">
      <c r="A163" s="6"/>
      <c r="B163" s="6"/>
      <c r="C163" s="6"/>
      <c r="D163" s="6"/>
      <c r="E163" s="254"/>
      <c r="F163" s="254"/>
      <c r="G163" s="32"/>
      <c r="H163" s="191"/>
      <c r="J163" s="6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2">
      <c r="A164" s="6"/>
      <c r="B164" s="6"/>
      <c r="C164" s="6"/>
      <c r="D164" s="6"/>
      <c r="E164" s="254"/>
      <c r="F164" s="254"/>
      <c r="G164" s="32"/>
      <c r="H164" s="191"/>
      <c r="J164" s="6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2">
      <c r="A165" s="6"/>
      <c r="B165" s="6"/>
      <c r="C165" s="6"/>
      <c r="D165" s="6"/>
      <c r="E165" s="254"/>
      <c r="F165" s="254"/>
      <c r="G165" s="32"/>
      <c r="H165" s="191"/>
      <c r="J165" s="6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2">
      <c r="A166" s="6"/>
      <c r="B166" s="6"/>
      <c r="C166" s="6"/>
      <c r="D166" s="6"/>
      <c r="E166" s="254"/>
      <c r="F166" s="254"/>
      <c r="G166" s="32"/>
      <c r="H166" s="191"/>
      <c r="J166" s="6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2">
      <c r="A167" s="6"/>
      <c r="B167" s="6"/>
      <c r="C167" s="6"/>
      <c r="D167" s="6"/>
      <c r="E167" s="254"/>
      <c r="F167" s="254"/>
      <c r="G167" s="32"/>
      <c r="H167" s="191"/>
      <c r="J167" s="6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2">
      <c r="A168" s="6"/>
      <c r="B168" s="6"/>
      <c r="C168" s="6"/>
      <c r="D168" s="6"/>
      <c r="E168" s="254"/>
      <c r="F168" s="254"/>
      <c r="G168" s="32"/>
      <c r="H168" s="191"/>
      <c r="J168" s="6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2">
      <c r="A169" s="6"/>
      <c r="B169" s="6"/>
      <c r="C169" s="6"/>
      <c r="D169" s="6"/>
      <c r="E169" s="254"/>
      <c r="F169" s="254"/>
      <c r="G169" s="32"/>
      <c r="H169" s="191"/>
      <c r="J169" s="6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2">
      <c r="A170" s="6"/>
      <c r="B170" s="6"/>
      <c r="C170" s="6"/>
      <c r="D170" s="6"/>
      <c r="E170" s="254"/>
      <c r="F170" s="254"/>
      <c r="G170" s="32"/>
      <c r="H170" s="191"/>
      <c r="J170" s="6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2">
      <c r="A171" s="6"/>
      <c r="B171" s="6"/>
      <c r="C171" s="6"/>
      <c r="D171" s="6"/>
      <c r="E171" s="254"/>
      <c r="F171" s="254"/>
      <c r="G171" s="32"/>
      <c r="H171" s="191"/>
      <c r="J171" s="6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2">
      <c r="A172" s="6"/>
      <c r="B172" s="6"/>
      <c r="C172" s="6"/>
      <c r="D172" s="6"/>
      <c r="E172" s="254"/>
      <c r="F172" s="254"/>
      <c r="G172" s="32"/>
      <c r="H172" s="191"/>
      <c r="J172" s="6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2">
      <c r="A173" s="6"/>
      <c r="B173" s="6"/>
      <c r="C173" s="6"/>
      <c r="D173" s="6"/>
      <c r="E173" s="254"/>
      <c r="F173" s="254"/>
      <c r="G173" s="32"/>
      <c r="H173" s="191"/>
      <c r="J173" s="6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2">
      <c r="A174" s="6"/>
      <c r="B174" s="6"/>
      <c r="C174" s="6"/>
      <c r="D174" s="6"/>
      <c r="E174" s="254"/>
      <c r="F174" s="254"/>
      <c r="G174" s="32"/>
      <c r="H174" s="191"/>
      <c r="J174" s="6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2">
      <c r="A175" s="6"/>
      <c r="B175" s="6"/>
      <c r="C175" s="6"/>
      <c r="D175" s="6"/>
      <c r="E175" s="254"/>
      <c r="F175" s="254"/>
      <c r="G175" s="32"/>
      <c r="H175" s="191"/>
      <c r="J175" s="6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2">
      <c r="A176" s="6"/>
      <c r="B176" s="6"/>
      <c r="C176" s="6"/>
      <c r="D176" s="6"/>
      <c r="E176" s="254"/>
      <c r="F176" s="254"/>
      <c r="G176" s="32"/>
      <c r="H176" s="191"/>
      <c r="J176" s="6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2">
      <c r="A177" s="6"/>
      <c r="B177" s="6"/>
      <c r="C177" s="6"/>
      <c r="D177" s="6"/>
      <c r="E177" s="254"/>
      <c r="F177" s="254"/>
      <c r="G177" s="32"/>
      <c r="H177" s="191"/>
      <c r="J177" s="6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2">
      <c r="A178" s="6"/>
      <c r="B178" s="6"/>
      <c r="C178" s="6"/>
      <c r="D178" s="6"/>
      <c r="E178" s="254"/>
      <c r="F178" s="254"/>
      <c r="G178" s="32"/>
      <c r="H178" s="191"/>
      <c r="J178" s="6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2">
      <c r="A179" s="6"/>
      <c r="B179" s="6"/>
      <c r="C179" s="6"/>
      <c r="D179" s="6"/>
      <c r="E179" s="254"/>
      <c r="F179" s="254"/>
      <c r="G179" s="32"/>
      <c r="H179" s="191"/>
      <c r="J179" s="6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2">
      <c r="A180" s="6"/>
      <c r="B180" s="6"/>
      <c r="C180" s="6"/>
      <c r="D180" s="6"/>
      <c r="E180" s="254"/>
      <c r="F180" s="254"/>
      <c r="G180" s="32"/>
      <c r="H180" s="191"/>
      <c r="J180" s="6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2">
      <c r="A181" s="6"/>
      <c r="B181" s="6"/>
      <c r="C181" s="6"/>
      <c r="D181" s="6"/>
      <c r="E181" s="254"/>
      <c r="F181" s="254"/>
      <c r="G181" s="32"/>
      <c r="H181" s="191"/>
      <c r="J181" s="6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2">
      <c r="A182" s="6"/>
      <c r="B182" s="6"/>
      <c r="C182" s="6"/>
      <c r="D182" s="6"/>
      <c r="E182" s="254"/>
      <c r="F182" s="254"/>
      <c r="G182" s="32"/>
      <c r="H182" s="191"/>
      <c r="J182" s="6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2">
      <c r="A183" s="6"/>
      <c r="B183" s="6"/>
      <c r="C183" s="6"/>
      <c r="D183" s="6"/>
      <c r="E183" s="254"/>
      <c r="F183" s="254"/>
      <c r="G183" s="32"/>
      <c r="H183" s="191"/>
      <c r="J183" s="6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2">
      <c r="A184" s="6"/>
      <c r="B184" s="6"/>
      <c r="C184" s="6"/>
      <c r="D184" s="6"/>
      <c r="E184" s="254"/>
      <c r="F184" s="254"/>
      <c r="G184" s="32"/>
      <c r="H184" s="191"/>
      <c r="J184" s="6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2">
      <c r="A185" s="6"/>
      <c r="B185" s="6"/>
      <c r="C185" s="6"/>
      <c r="D185" s="6"/>
      <c r="E185" s="254"/>
      <c r="F185" s="254"/>
      <c r="G185" s="32"/>
      <c r="H185" s="191"/>
      <c r="J185" s="6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2">
      <c r="A186" s="6"/>
      <c r="B186" s="6"/>
      <c r="C186" s="6"/>
      <c r="D186" s="6"/>
      <c r="E186" s="254"/>
      <c r="F186" s="254"/>
      <c r="G186" s="32"/>
      <c r="H186" s="191"/>
      <c r="J186" s="6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2">
      <c r="A187" s="6"/>
      <c r="B187" s="6"/>
      <c r="C187" s="6"/>
      <c r="D187" s="6"/>
      <c r="E187" s="254"/>
      <c r="F187" s="254"/>
      <c r="G187" s="32"/>
      <c r="H187" s="191"/>
      <c r="J187" s="6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2">
      <c r="A188" s="6"/>
      <c r="B188" s="6"/>
      <c r="C188" s="6"/>
      <c r="D188" s="6"/>
      <c r="E188" s="254"/>
      <c r="F188" s="254"/>
      <c r="G188" s="32"/>
      <c r="H188" s="191"/>
      <c r="J188" s="6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2">
      <c r="A189" s="6"/>
      <c r="B189" s="6"/>
      <c r="C189" s="6"/>
      <c r="D189" s="6"/>
      <c r="E189" s="254"/>
      <c r="F189" s="254"/>
      <c r="G189" s="32"/>
      <c r="H189" s="191"/>
      <c r="J189" s="6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2">
      <c r="A190" s="6"/>
      <c r="B190" s="6"/>
      <c r="C190" s="6"/>
      <c r="D190" s="6"/>
      <c r="E190" s="254"/>
      <c r="F190" s="254"/>
      <c r="G190" s="32"/>
      <c r="H190" s="191"/>
      <c r="J190" s="6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2">
      <c r="A191" s="6"/>
      <c r="B191" s="6"/>
      <c r="C191" s="6"/>
      <c r="D191" s="6"/>
      <c r="E191" s="254"/>
      <c r="F191" s="254"/>
      <c r="G191" s="32"/>
      <c r="H191" s="191"/>
      <c r="J191" s="6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2">
      <c r="A192" s="6"/>
      <c r="B192" s="6"/>
      <c r="C192" s="6"/>
      <c r="D192" s="6"/>
      <c r="E192" s="254"/>
      <c r="F192" s="254"/>
      <c r="G192" s="32"/>
      <c r="H192" s="191"/>
      <c r="J192" s="6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2">
      <c r="A193" s="6"/>
      <c r="B193" s="6"/>
      <c r="C193" s="6"/>
      <c r="D193" s="6"/>
      <c r="E193" s="254"/>
      <c r="F193" s="254"/>
      <c r="G193" s="32"/>
      <c r="H193" s="191"/>
      <c r="J193" s="6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2">
      <c r="A194" s="6"/>
      <c r="B194" s="6"/>
      <c r="C194" s="6"/>
      <c r="D194" s="6"/>
      <c r="E194" s="254"/>
      <c r="F194" s="254"/>
      <c r="G194" s="32"/>
      <c r="H194" s="191"/>
      <c r="J194" s="6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2">
      <c r="A195" s="6"/>
      <c r="B195" s="6"/>
      <c r="C195" s="6"/>
      <c r="D195" s="6"/>
      <c r="E195" s="254"/>
      <c r="F195" s="254"/>
      <c r="G195" s="32"/>
      <c r="H195" s="191"/>
      <c r="J195" s="6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2">
      <c r="A196" s="6"/>
      <c r="B196" s="6"/>
      <c r="C196" s="6"/>
      <c r="D196" s="6"/>
      <c r="E196" s="254"/>
      <c r="F196" s="254"/>
      <c r="G196" s="32"/>
      <c r="H196" s="191"/>
      <c r="J196" s="6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2">
      <c r="A197" s="6"/>
      <c r="B197" s="6"/>
      <c r="C197" s="6"/>
      <c r="D197" s="6"/>
      <c r="E197" s="254"/>
      <c r="F197" s="254"/>
      <c r="G197" s="32"/>
      <c r="H197" s="191"/>
      <c r="J197" s="6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2">
      <c r="A198" s="6"/>
      <c r="B198" s="6"/>
      <c r="C198" s="6"/>
      <c r="D198" s="6"/>
      <c r="E198" s="254"/>
      <c r="F198" s="254"/>
      <c r="G198" s="32"/>
      <c r="H198" s="191"/>
      <c r="J198" s="6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2">
      <c r="A199" s="6"/>
      <c r="B199" s="6"/>
      <c r="C199" s="6"/>
      <c r="D199" s="6"/>
      <c r="E199" s="254"/>
      <c r="F199" s="254"/>
      <c r="G199" s="32"/>
      <c r="H199" s="191"/>
      <c r="J199" s="6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2">
      <c r="A200" s="6"/>
      <c r="B200" s="6"/>
      <c r="C200" s="6"/>
      <c r="D200" s="6"/>
      <c r="E200" s="254"/>
      <c r="F200" s="254"/>
      <c r="G200" s="32"/>
      <c r="H200" s="32"/>
      <c r="J200" s="6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2">
      <c r="A201" s="6"/>
      <c r="B201" s="6"/>
      <c r="C201" s="6"/>
      <c r="D201" s="6"/>
      <c r="E201" s="254"/>
      <c r="F201" s="254"/>
      <c r="G201" s="32"/>
      <c r="H201" s="32"/>
      <c r="J201" s="6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2">
      <c r="A202" s="6"/>
      <c r="B202" s="6"/>
      <c r="C202" s="6"/>
      <c r="D202" s="6"/>
      <c r="E202" s="254"/>
      <c r="F202" s="254"/>
      <c r="G202" s="32"/>
      <c r="H202" s="32"/>
      <c r="J202" s="6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2">
      <c r="A203" s="6"/>
      <c r="B203" s="6"/>
      <c r="C203" s="6"/>
      <c r="D203" s="6"/>
      <c r="E203" s="254"/>
      <c r="F203" s="254"/>
      <c r="G203" s="32"/>
      <c r="H203" s="32"/>
      <c r="J203" s="6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2">
      <c r="A204" s="6"/>
      <c r="B204" s="6"/>
      <c r="C204" s="6"/>
      <c r="D204" s="6"/>
      <c r="E204" s="254"/>
      <c r="F204" s="254"/>
      <c r="G204" s="32"/>
      <c r="H204" s="32"/>
      <c r="J204" s="6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2">
      <c r="A205" s="6"/>
      <c r="B205" s="6"/>
      <c r="C205" s="6"/>
      <c r="D205" s="6"/>
      <c r="E205" s="254"/>
      <c r="F205" s="254"/>
      <c r="G205" s="32"/>
      <c r="H205" s="32"/>
      <c r="J205" s="6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2">
      <c r="A206" s="6"/>
      <c r="B206" s="6"/>
      <c r="C206" s="6"/>
      <c r="D206" s="6"/>
      <c r="E206" s="254"/>
      <c r="F206" s="254"/>
      <c r="G206" s="32"/>
      <c r="H206" s="32"/>
      <c r="J206" s="6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2">
      <c r="A207" s="6"/>
      <c r="B207" s="6"/>
      <c r="C207" s="6"/>
      <c r="D207" s="6"/>
      <c r="E207" s="254"/>
      <c r="F207" s="254"/>
      <c r="G207" s="32"/>
      <c r="H207" s="32"/>
      <c r="J207" s="6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2">
      <c r="A208" s="6"/>
      <c r="B208" s="6"/>
      <c r="C208" s="6"/>
      <c r="D208" s="6"/>
      <c r="E208" s="254"/>
      <c r="F208" s="254"/>
      <c r="G208" s="32"/>
      <c r="H208" s="32"/>
      <c r="J208" s="6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2">
      <c r="A209" s="6"/>
      <c r="B209" s="6"/>
      <c r="C209" s="6"/>
      <c r="D209" s="6"/>
      <c r="E209" s="254"/>
      <c r="F209" s="254"/>
      <c r="G209" s="32"/>
      <c r="H209" s="32"/>
      <c r="J209" s="6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2">
      <c r="A210" s="6"/>
      <c r="B210" s="6"/>
      <c r="C210" s="6"/>
      <c r="D210" s="6"/>
      <c r="E210" s="254"/>
      <c r="F210" s="254"/>
      <c r="G210" s="32"/>
      <c r="H210" s="32"/>
      <c r="J210" s="6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2">
      <c r="A211" s="6"/>
      <c r="B211" s="6"/>
      <c r="C211" s="6"/>
      <c r="D211" s="6"/>
      <c r="E211" s="254"/>
      <c r="F211" s="254"/>
      <c r="G211" s="32"/>
      <c r="H211" s="32"/>
      <c r="J211" s="6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2">
      <c r="A212" s="6"/>
      <c r="B212" s="6"/>
      <c r="C212" s="6"/>
      <c r="D212" s="6"/>
      <c r="E212" s="254"/>
      <c r="F212" s="254"/>
      <c r="G212" s="32"/>
      <c r="H212" s="32"/>
      <c r="J212" s="6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2">
      <c r="A213" s="6"/>
      <c r="B213" s="6"/>
      <c r="C213" s="6"/>
      <c r="D213" s="6"/>
      <c r="E213" s="254"/>
      <c r="F213" s="254"/>
      <c r="G213" s="32"/>
      <c r="H213" s="32"/>
      <c r="J213" s="6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2">
      <c r="A214" s="6"/>
      <c r="B214" s="6"/>
      <c r="C214" s="6"/>
      <c r="D214" s="6"/>
      <c r="E214" s="254"/>
      <c r="F214" s="254"/>
      <c r="G214" s="32"/>
      <c r="H214" s="32"/>
      <c r="J214" s="6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2">
      <c r="A215" s="6"/>
      <c r="B215" s="6"/>
      <c r="C215" s="6"/>
      <c r="D215" s="6"/>
      <c r="E215" s="254"/>
      <c r="F215" s="254"/>
      <c r="G215" s="32"/>
      <c r="H215" s="32"/>
      <c r="J215" s="6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2">
      <c r="A216" s="6"/>
      <c r="B216" s="6"/>
      <c r="C216" s="6"/>
      <c r="D216" s="6"/>
      <c r="E216" s="254"/>
      <c r="F216" s="254"/>
      <c r="G216" s="32"/>
      <c r="H216" s="32"/>
      <c r="J216" s="6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2">
      <c r="A217" s="6"/>
      <c r="B217" s="6"/>
      <c r="C217" s="6"/>
      <c r="D217" s="6"/>
      <c r="E217" s="254"/>
      <c r="F217" s="254"/>
      <c r="G217" s="32"/>
      <c r="H217" s="32"/>
      <c r="J217" s="6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2">
      <c r="A218" s="6"/>
      <c r="B218" s="6"/>
      <c r="C218" s="6"/>
      <c r="D218" s="6"/>
      <c r="E218" s="254"/>
      <c r="F218" s="254"/>
      <c r="G218" s="32"/>
      <c r="H218" s="32"/>
      <c r="J218" s="6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2">
      <c r="A219" s="6"/>
      <c r="B219" s="6"/>
      <c r="C219" s="6"/>
      <c r="D219" s="6"/>
      <c r="E219" s="254"/>
      <c r="F219" s="254"/>
      <c r="G219" s="32"/>
      <c r="H219" s="32"/>
      <c r="J219" s="6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2">
      <c r="A220" s="6"/>
      <c r="B220" s="6"/>
      <c r="C220" s="6"/>
      <c r="D220" s="6"/>
      <c r="E220" s="254"/>
      <c r="F220" s="254"/>
      <c r="G220" s="32"/>
      <c r="H220" s="32"/>
      <c r="J220" s="6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2">
      <c r="A221" s="6"/>
      <c r="B221" s="6"/>
      <c r="C221" s="6"/>
      <c r="D221" s="6"/>
      <c r="E221" s="254"/>
      <c r="F221" s="254"/>
      <c r="G221" s="32"/>
      <c r="H221" s="32"/>
      <c r="J221" s="6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2">
      <c r="A222" s="6"/>
      <c r="B222" s="6"/>
      <c r="C222" s="6"/>
      <c r="D222" s="6"/>
      <c r="E222" s="254"/>
      <c r="F222" s="254"/>
      <c r="G222" s="32"/>
      <c r="H222" s="32"/>
      <c r="J222" s="6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2">
      <c r="A223" s="6"/>
      <c r="B223" s="6"/>
      <c r="C223" s="6"/>
      <c r="D223" s="6"/>
      <c r="E223" s="254"/>
      <c r="F223" s="254"/>
      <c r="G223" s="32"/>
      <c r="H223" s="32"/>
      <c r="J223" s="6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2">
      <c r="A224" s="6"/>
      <c r="B224" s="6"/>
      <c r="C224" s="6"/>
      <c r="D224" s="6"/>
      <c r="E224" s="254"/>
      <c r="F224" s="254"/>
      <c r="G224" s="32"/>
      <c r="H224" s="32"/>
      <c r="J224" s="6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2">
      <c r="A225" s="6"/>
      <c r="B225" s="6"/>
      <c r="C225" s="6"/>
      <c r="D225" s="6"/>
      <c r="E225" s="254"/>
      <c r="F225" s="254"/>
      <c r="G225" s="32"/>
      <c r="H225" s="32"/>
      <c r="J225" s="6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2">
      <c r="A226" s="6"/>
      <c r="B226" s="6"/>
      <c r="C226" s="6"/>
      <c r="D226" s="6"/>
      <c r="E226" s="254"/>
      <c r="F226" s="254"/>
      <c r="G226" s="32"/>
      <c r="H226" s="32"/>
      <c r="J226" s="6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2">
      <c r="A227" s="6"/>
      <c r="B227" s="6"/>
      <c r="C227" s="6"/>
      <c r="D227" s="6"/>
      <c r="E227" s="254"/>
      <c r="F227" s="254"/>
      <c r="G227" s="32"/>
      <c r="H227" s="32"/>
      <c r="J227" s="6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2">
      <c r="A228" s="6"/>
      <c r="B228" s="6"/>
      <c r="C228" s="6"/>
      <c r="D228" s="6"/>
      <c r="E228" s="254"/>
      <c r="F228" s="254"/>
      <c r="G228" s="32"/>
      <c r="H228" s="32"/>
      <c r="J228" s="6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2">
      <c r="A229" s="6"/>
      <c r="B229" s="6"/>
      <c r="C229" s="6"/>
      <c r="D229" s="6"/>
      <c r="E229" s="254"/>
      <c r="F229" s="254"/>
      <c r="G229" s="32"/>
      <c r="H229" s="32"/>
      <c r="J229" s="6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2">
      <c r="A230" s="6"/>
      <c r="B230" s="6"/>
      <c r="C230" s="6"/>
      <c r="D230" s="6"/>
      <c r="E230" s="254"/>
      <c r="F230" s="254"/>
      <c r="G230" s="32"/>
      <c r="H230" s="32"/>
      <c r="J230" s="6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2">
      <c r="A231" s="6"/>
      <c r="B231" s="6"/>
      <c r="C231" s="6"/>
      <c r="D231" s="6"/>
      <c r="E231" s="254"/>
      <c r="F231" s="254"/>
      <c r="G231" s="32"/>
      <c r="H231" s="32"/>
      <c r="J231" s="6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2">
      <c r="A232" s="6"/>
      <c r="B232" s="6"/>
      <c r="C232" s="6"/>
      <c r="D232" s="6"/>
      <c r="E232" s="254"/>
      <c r="F232" s="254"/>
      <c r="G232" s="32"/>
      <c r="H232" s="32"/>
      <c r="J232" s="6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2">
      <c r="A233" s="6"/>
      <c r="B233" s="6"/>
      <c r="C233" s="6"/>
      <c r="D233" s="6"/>
      <c r="E233" s="254"/>
      <c r="F233" s="254"/>
      <c r="G233" s="32"/>
      <c r="H233" s="32"/>
      <c r="J233" s="6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2">
      <c r="A234" s="6"/>
      <c r="B234" s="6"/>
      <c r="C234" s="6"/>
      <c r="D234" s="6"/>
      <c r="E234" s="254"/>
      <c r="F234" s="254"/>
      <c r="G234" s="32"/>
      <c r="H234" s="32"/>
      <c r="J234" s="6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2">
      <c r="A235" s="6"/>
      <c r="B235" s="6"/>
      <c r="C235" s="6"/>
      <c r="D235" s="6"/>
      <c r="E235" s="254"/>
      <c r="F235" s="254"/>
      <c r="G235" s="32"/>
      <c r="H235" s="32"/>
      <c r="J235" s="6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2">
      <c r="A236" s="6"/>
      <c r="B236" s="6"/>
      <c r="C236" s="6"/>
      <c r="D236" s="6"/>
      <c r="E236" s="254"/>
      <c r="F236" s="254"/>
      <c r="G236" s="32"/>
      <c r="H236" s="32"/>
      <c r="J236" s="6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2">
      <c r="A237" s="6"/>
      <c r="B237" s="6"/>
      <c r="C237" s="6"/>
      <c r="D237" s="6"/>
      <c r="E237" s="254"/>
      <c r="F237" s="254"/>
      <c r="G237" s="32"/>
      <c r="H237" s="32"/>
      <c r="J237" s="6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2">
      <c r="A238" s="6"/>
      <c r="B238" s="6"/>
      <c r="C238" s="6"/>
      <c r="D238" s="6"/>
      <c r="E238" s="254"/>
      <c r="F238" s="254"/>
      <c r="G238" s="32"/>
      <c r="H238" s="32"/>
      <c r="J238" s="6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2">
      <c r="A239" s="6"/>
      <c r="B239" s="6"/>
      <c r="C239" s="6"/>
      <c r="D239" s="6"/>
      <c r="E239" s="254"/>
      <c r="F239" s="254"/>
      <c r="G239" s="32"/>
      <c r="H239" s="32"/>
      <c r="J239" s="6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2">
      <c r="A240" s="6"/>
      <c r="B240" s="6"/>
      <c r="C240" s="6"/>
      <c r="D240" s="6"/>
      <c r="E240" s="254"/>
      <c r="F240" s="254"/>
      <c r="G240" s="32"/>
      <c r="H240" s="32"/>
      <c r="J240" s="6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2">
      <c r="A241" s="6"/>
      <c r="B241" s="6"/>
      <c r="C241" s="6"/>
      <c r="D241" s="6"/>
      <c r="E241" s="254"/>
      <c r="F241" s="254"/>
      <c r="G241" s="32"/>
      <c r="H241" s="32"/>
      <c r="J241" s="6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2">
      <c r="A242" s="6"/>
      <c r="B242" s="6"/>
      <c r="C242" s="6"/>
      <c r="D242" s="6"/>
      <c r="E242" s="254"/>
      <c r="F242" s="254"/>
      <c r="G242" s="32"/>
      <c r="H242" s="32"/>
      <c r="J242" s="6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2">
      <c r="A243" s="6"/>
      <c r="B243" s="6"/>
      <c r="C243" s="6"/>
      <c r="D243" s="6"/>
      <c r="E243" s="254"/>
      <c r="F243" s="254"/>
      <c r="G243" s="32"/>
      <c r="H243" s="32"/>
      <c r="J243" s="6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2">
      <c r="A244" s="6"/>
      <c r="B244" s="6"/>
      <c r="C244" s="6"/>
      <c r="D244" s="6"/>
      <c r="E244" s="254"/>
      <c r="F244" s="254"/>
      <c r="G244" s="32"/>
      <c r="H244" s="32"/>
      <c r="J244" s="6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2">
      <c r="A245" s="6"/>
      <c r="B245" s="6"/>
      <c r="C245" s="6"/>
      <c r="D245" s="6"/>
      <c r="E245" s="254"/>
      <c r="F245" s="254"/>
      <c r="G245" s="32"/>
      <c r="H245" s="32"/>
      <c r="J245" s="6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2">
      <c r="A246" s="6"/>
      <c r="B246" s="6"/>
      <c r="C246" s="6"/>
      <c r="D246" s="6"/>
      <c r="E246" s="254"/>
      <c r="F246" s="254"/>
      <c r="G246" s="32"/>
      <c r="H246" s="32"/>
      <c r="J246" s="6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2">
      <c r="A247" s="6"/>
      <c r="B247" s="6"/>
      <c r="C247" s="6"/>
      <c r="D247" s="6"/>
      <c r="E247" s="254"/>
      <c r="F247" s="254"/>
      <c r="G247" s="32"/>
      <c r="H247" s="32"/>
      <c r="J247" s="6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2">
      <c r="A248" s="6"/>
      <c r="B248" s="6"/>
      <c r="C248" s="6"/>
      <c r="D248" s="6"/>
      <c r="E248" s="254"/>
      <c r="F248" s="254"/>
      <c r="G248" s="32"/>
      <c r="H248" s="32"/>
      <c r="J248" s="6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2">
      <c r="A249" s="6"/>
      <c r="B249" s="6"/>
      <c r="C249" s="6"/>
      <c r="D249" s="6"/>
      <c r="E249" s="254"/>
      <c r="F249" s="254"/>
      <c r="G249" s="32"/>
      <c r="H249" s="32"/>
      <c r="J249" s="6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2">
      <c r="A250" s="6"/>
      <c r="B250" s="6"/>
      <c r="C250" s="6"/>
      <c r="D250" s="6"/>
      <c r="E250" s="254"/>
      <c r="F250" s="254"/>
      <c r="G250" s="32"/>
      <c r="H250" s="32"/>
      <c r="J250" s="6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2">
      <c r="A251" s="6"/>
      <c r="B251" s="6"/>
      <c r="C251" s="6"/>
      <c r="D251" s="6"/>
      <c r="E251" s="254"/>
      <c r="F251" s="254"/>
      <c r="G251" s="32"/>
      <c r="H251" s="32"/>
      <c r="J251" s="6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2">
      <c r="A252" s="6"/>
      <c r="B252" s="6"/>
      <c r="C252" s="6"/>
      <c r="D252" s="6"/>
      <c r="E252" s="254"/>
      <c r="F252" s="254"/>
      <c r="G252" s="32"/>
      <c r="H252" s="32"/>
      <c r="J252" s="6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2">
      <c r="A253" s="6"/>
      <c r="B253" s="6"/>
      <c r="C253" s="6"/>
      <c r="D253" s="6"/>
      <c r="E253" s="254"/>
      <c r="F253" s="254"/>
      <c r="G253" s="32"/>
      <c r="H253" s="32"/>
      <c r="J253" s="6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2">
      <c r="A254" s="6"/>
      <c r="B254" s="6"/>
      <c r="C254" s="6"/>
      <c r="D254" s="6"/>
      <c r="E254" s="254"/>
      <c r="F254" s="254"/>
      <c r="G254" s="32"/>
      <c r="H254" s="32"/>
      <c r="J254" s="6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2">
      <c r="A255" s="6"/>
      <c r="B255" s="6"/>
      <c r="C255" s="6"/>
      <c r="D255" s="6"/>
      <c r="E255" s="254"/>
      <c r="F255" s="254"/>
      <c r="G255" s="32"/>
      <c r="H255" s="32"/>
      <c r="J255" s="6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2">
      <c r="A256" s="6"/>
      <c r="B256" s="6"/>
      <c r="C256" s="6"/>
      <c r="D256" s="6"/>
      <c r="E256" s="254"/>
      <c r="F256" s="254"/>
      <c r="G256" s="32"/>
      <c r="H256" s="32"/>
      <c r="J256" s="6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2">
      <c r="A257" s="6"/>
      <c r="B257" s="6"/>
      <c r="C257" s="6"/>
      <c r="D257" s="6"/>
      <c r="E257" s="254"/>
      <c r="F257" s="254"/>
      <c r="G257" s="32"/>
      <c r="H257" s="32"/>
      <c r="J257" s="6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2">
      <c r="A258" s="6"/>
      <c r="B258" s="6"/>
      <c r="C258" s="6"/>
      <c r="D258" s="6"/>
      <c r="E258" s="254"/>
      <c r="F258" s="254"/>
      <c r="G258" s="32"/>
      <c r="H258" s="32"/>
      <c r="J258" s="6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2">
      <c r="A259" s="6"/>
      <c r="B259" s="6"/>
      <c r="C259" s="6"/>
      <c r="D259" s="6"/>
      <c r="E259" s="254"/>
      <c r="F259" s="254"/>
      <c r="G259" s="32"/>
      <c r="H259" s="32"/>
      <c r="J259" s="6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2">
      <c r="A260" s="6"/>
      <c r="B260" s="6"/>
      <c r="C260" s="6"/>
      <c r="D260" s="6"/>
      <c r="E260" s="254"/>
      <c r="F260" s="254"/>
      <c r="G260" s="32"/>
      <c r="H260" s="32"/>
      <c r="J260" s="6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2">
      <c r="A261" s="6"/>
      <c r="B261" s="6"/>
      <c r="C261" s="6"/>
      <c r="D261" s="6"/>
      <c r="E261" s="254"/>
      <c r="F261" s="254"/>
      <c r="G261" s="32"/>
      <c r="H261" s="32"/>
      <c r="J261" s="6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2">
      <c r="A262" s="6"/>
      <c r="B262" s="6"/>
      <c r="C262" s="6"/>
      <c r="D262" s="6"/>
      <c r="E262" s="254"/>
      <c r="F262" s="254"/>
      <c r="G262" s="32"/>
      <c r="H262" s="32"/>
      <c r="J262" s="6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2">
      <c r="A263" s="6"/>
      <c r="B263" s="6"/>
      <c r="C263" s="6"/>
      <c r="D263" s="6"/>
      <c r="E263" s="254"/>
      <c r="F263" s="254"/>
      <c r="G263" s="32"/>
      <c r="H263" s="32"/>
      <c r="J263" s="6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2">
      <c r="A264" s="6"/>
      <c r="B264" s="6"/>
      <c r="C264" s="6"/>
      <c r="D264" s="6"/>
      <c r="E264" s="254"/>
      <c r="F264" s="254"/>
      <c r="G264" s="32"/>
      <c r="H264" s="32"/>
      <c r="J264" s="6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2">
      <c r="A265" s="6"/>
      <c r="B265" s="6"/>
      <c r="C265" s="6"/>
      <c r="D265" s="6"/>
      <c r="E265" s="254"/>
      <c r="F265" s="254"/>
      <c r="G265" s="32"/>
      <c r="H265" s="32"/>
      <c r="J265" s="6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2">
      <c r="A266" s="6"/>
      <c r="B266" s="6"/>
      <c r="C266" s="6"/>
      <c r="D266" s="6"/>
      <c r="E266" s="254"/>
      <c r="F266" s="254"/>
      <c r="G266" s="32"/>
      <c r="H266" s="32"/>
      <c r="J266" s="6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2">
      <c r="A267" s="6"/>
      <c r="B267" s="6"/>
      <c r="C267" s="6"/>
      <c r="D267" s="6"/>
      <c r="E267" s="254"/>
      <c r="F267" s="254"/>
      <c r="G267" s="32"/>
      <c r="H267" s="32"/>
      <c r="J267" s="6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2">
      <c r="A268" s="6"/>
      <c r="B268" s="6"/>
      <c r="C268" s="6"/>
      <c r="D268" s="6"/>
      <c r="E268" s="254"/>
      <c r="F268" s="254"/>
      <c r="G268" s="32"/>
      <c r="H268" s="32"/>
      <c r="J268" s="6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2">
      <c r="A269" s="6"/>
      <c r="B269" s="6"/>
      <c r="C269" s="6"/>
      <c r="D269" s="6"/>
      <c r="E269" s="254"/>
      <c r="F269" s="254"/>
      <c r="G269" s="32"/>
      <c r="H269" s="32"/>
      <c r="J269" s="6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2">
      <c r="A270" s="6"/>
      <c r="B270" s="6"/>
      <c r="C270" s="6"/>
      <c r="D270" s="6"/>
      <c r="E270" s="254"/>
      <c r="F270" s="254"/>
      <c r="G270" s="32"/>
      <c r="H270" s="32"/>
      <c r="J270" s="6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2">
      <c r="A271" s="6"/>
      <c r="B271" s="6"/>
      <c r="C271" s="6"/>
      <c r="D271" s="6"/>
      <c r="E271" s="254"/>
      <c r="F271" s="254"/>
      <c r="G271" s="32"/>
      <c r="H271" s="32"/>
      <c r="J271" s="6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2">
      <c r="A272" s="6"/>
      <c r="B272" s="6"/>
      <c r="C272" s="6"/>
      <c r="D272" s="6"/>
      <c r="E272" s="254"/>
      <c r="F272" s="254"/>
      <c r="G272" s="32"/>
      <c r="H272" s="32"/>
      <c r="J272" s="6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2">
      <c r="A273" s="6"/>
      <c r="B273" s="6"/>
      <c r="C273" s="6"/>
      <c r="D273" s="6"/>
      <c r="E273" s="254"/>
      <c r="F273" s="254"/>
      <c r="G273" s="32"/>
      <c r="H273" s="32"/>
      <c r="J273" s="6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2">
      <c r="A274" s="6"/>
      <c r="B274" s="6"/>
      <c r="C274" s="6"/>
      <c r="D274" s="6"/>
      <c r="E274" s="254"/>
      <c r="F274" s="254"/>
      <c r="G274" s="32"/>
      <c r="H274" s="32"/>
      <c r="J274" s="6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2">
      <c r="A275" s="6"/>
      <c r="B275" s="6"/>
      <c r="C275" s="6"/>
      <c r="D275" s="6"/>
      <c r="E275" s="254"/>
      <c r="F275" s="254"/>
      <c r="G275" s="32"/>
      <c r="H275" s="32"/>
      <c r="J275" s="6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2">
      <c r="A276" s="6"/>
      <c r="B276" s="6"/>
      <c r="C276" s="6"/>
      <c r="D276" s="6"/>
      <c r="E276" s="254"/>
      <c r="F276" s="254"/>
      <c r="G276" s="32"/>
      <c r="H276" s="32"/>
      <c r="J276" s="6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2">
      <c r="A277" s="6"/>
      <c r="B277" s="6"/>
      <c r="C277" s="6"/>
      <c r="D277" s="6"/>
      <c r="E277" s="254"/>
      <c r="F277" s="254"/>
      <c r="G277" s="32"/>
      <c r="H277" s="32"/>
      <c r="J277" s="6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2">
      <c r="A278" s="6"/>
      <c r="B278" s="6"/>
      <c r="C278" s="6"/>
      <c r="D278" s="6"/>
      <c r="E278" s="254"/>
      <c r="F278" s="254"/>
      <c r="G278" s="32"/>
      <c r="H278" s="32"/>
      <c r="J278" s="6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2">
      <c r="A279" s="6"/>
      <c r="B279" s="6"/>
      <c r="C279" s="6"/>
      <c r="D279" s="6"/>
      <c r="E279" s="254"/>
      <c r="F279" s="254"/>
      <c r="G279" s="32"/>
      <c r="H279" s="32"/>
      <c r="J279" s="6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2">
      <c r="A280" s="6"/>
      <c r="B280" s="6"/>
      <c r="C280" s="6"/>
      <c r="D280" s="6"/>
      <c r="E280" s="254"/>
      <c r="F280" s="254"/>
      <c r="G280" s="32"/>
      <c r="H280" s="32"/>
      <c r="J280" s="6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2">
      <c r="A281" s="6"/>
      <c r="B281" s="6"/>
      <c r="C281" s="6"/>
      <c r="D281" s="6"/>
      <c r="E281" s="254"/>
      <c r="F281" s="254"/>
      <c r="G281" s="32"/>
      <c r="H281" s="32"/>
      <c r="J281" s="6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2">
      <c r="A282" s="6"/>
      <c r="B282" s="6"/>
      <c r="C282" s="6"/>
      <c r="D282" s="6"/>
      <c r="E282" s="254"/>
      <c r="F282" s="254"/>
      <c r="G282" s="32"/>
      <c r="H282" s="32"/>
      <c r="J282" s="6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2">
      <c r="A283" s="6"/>
      <c r="B283" s="6"/>
      <c r="C283" s="6"/>
      <c r="D283" s="6"/>
      <c r="E283" s="254"/>
      <c r="F283" s="254"/>
      <c r="G283" s="32"/>
      <c r="H283" s="32"/>
      <c r="J283" s="6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2">
      <c r="A284" s="6"/>
      <c r="B284" s="6"/>
      <c r="C284" s="6"/>
      <c r="D284" s="6"/>
      <c r="E284" s="254"/>
      <c r="F284" s="254"/>
      <c r="G284" s="32"/>
      <c r="H284" s="32"/>
      <c r="J284" s="6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2">
      <c r="A285" s="6"/>
      <c r="B285" s="6"/>
      <c r="C285" s="6"/>
      <c r="D285" s="6"/>
      <c r="E285" s="254"/>
      <c r="F285" s="254"/>
      <c r="G285" s="32"/>
      <c r="H285" s="32"/>
      <c r="J285" s="6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2">
      <c r="A286" s="6"/>
      <c r="B286" s="6"/>
      <c r="C286" s="6"/>
      <c r="D286" s="6"/>
      <c r="E286" s="254"/>
      <c r="F286" s="254"/>
      <c r="G286" s="32"/>
      <c r="H286" s="32"/>
      <c r="J286" s="6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2">
      <c r="A287" s="6"/>
      <c r="B287" s="6"/>
      <c r="C287" s="6"/>
      <c r="D287" s="6"/>
      <c r="E287" s="254"/>
      <c r="F287" s="254"/>
      <c r="G287" s="32"/>
      <c r="H287" s="32"/>
      <c r="J287" s="6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2">
      <c r="A288" s="6"/>
      <c r="B288" s="6"/>
      <c r="C288" s="6"/>
      <c r="D288" s="6"/>
      <c r="E288" s="254"/>
      <c r="F288" s="254"/>
      <c r="G288" s="32"/>
      <c r="H288" s="32"/>
      <c r="J288" s="6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2">
      <c r="A289" s="6"/>
      <c r="B289" s="6"/>
      <c r="C289" s="6"/>
      <c r="D289" s="6"/>
      <c r="E289" s="254"/>
      <c r="F289" s="254"/>
      <c r="G289" s="32"/>
      <c r="H289" s="32"/>
      <c r="J289" s="6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2">
      <c r="A290" s="6"/>
      <c r="B290" s="6"/>
      <c r="C290" s="6"/>
      <c r="D290" s="6"/>
      <c r="E290" s="254"/>
      <c r="F290" s="254"/>
      <c r="G290" s="32"/>
      <c r="H290" s="32"/>
      <c r="J290" s="6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2">
      <c r="A291" s="6"/>
      <c r="B291" s="6"/>
      <c r="C291" s="6"/>
      <c r="D291" s="6"/>
      <c r="E291" s="254"/>
      <c r="F291" s="254"/>
      <c r="G291" s="32"/>
      <c r="H291" s="32"/>
      <c r="J291" s="6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2">
      <c r="A292" s="6"/>
      <c r="B292" s="6"/>
      <c r="C292" s="6"/>
      <c r="D292" s="6"/>
      <c r="E292" s="254"/>
      <c r="F292" s="254"/>
      <c r="G292" s="32"/>
      <c r="H292" s="32"/>
      <c r="J292" s="6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2">
      <c r="A293" s="6"/>
      <c r="B293" s="6"/>
      <c r="C293" s="6"/>
      <c r="D293" s="6"/>
      <c r="E293" s="254"/>
      <c r="F293" s="254"/>
      <c r="G293" s="32"/>
      <c r="H293" s="32"/>
      <c r="J293" s="6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2">
      <c r="A294" s="6"/>
      <c r="B294" s="6"/>
      <c r="C294" s="6"/>
      <c r="D294" s="6"/>
      <c r="E294" s="254"/>
      <c r="F294" s="254"/>
      <c r="G294" s="32"/>
      <c r="H294" s="32"/>
      <c r="J294" s="6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2">
      <c r="A295" s="6"/>
      <c r="B295" s="6"/>
      <c r="C295" s="6"/>
      <c r="D295" s="6"/>
      <c r="E295" s="254"/>
      <c r="F295" s="254"/>
      <c r="G295" s="32"/>
      <c r="H295" s="32"/>
      <c r="J295" s="6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2">
      <c r="A296" s="6"/>
      <c r="B296" s="6"/>
      <c r="C296" s="6"/>
      <c r="D296" s="6"/>
      <c r="E296" s="254"/>
      <c r="F296" s="254"/>
      <c r="G296" s="32"/>
      <c r="H296" s="32"/>
      <c r="J296" s="6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2">
      <c r="A297" s="6"/>
      <c r="B297" s="6"/>
      <c r="C297" s="6"/>
      <c r="D297" s="6"/>
      <c r="E297" s="254"/>
      <c r="F297" s="254"/>
      <c r="G297" s="32"/>
      <c r="H297" s="32"/>
      <c r="J297" s="6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2">
      <c r="A298" s="6"/>
      <c r="B298" s="6"/>
      <c r="C298" s="6"/>
      <c r="D298" s="6"/>
      <c r="E298" s="254"/>
      <c r="F298" s="254"/>
      <c r="G298" s="32"/>
      <c r="H298" s="32"/>
      <c r="J298" s="6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2">
      <c r="A299" s="6"/>
      <c r="B299" s="6"/>
      <c r="C299" s="6"/>
      <c r="D299" s="6"/>
      <c r="E299" s="254"/>
      <c r="F299" s="254"/>
      <c r="G299" s="32"/>
      <c r="H299" s="32"/>
      <c r="J299" s="6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2">
      <c r="A300" s="6"/>
      <c r="B300" s="6"/>
      <c r="C300" s="6"/>
      <c r="D300" s="6"/>
      <c r="E300" s="254"/>
      <c r="F300" s="254"/>
      <c r="G300" s="32"/>
      <c r="H300" s="32"/>
      <c r="J300" s="6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2">
      <c r="A301" s="6"/>
      <c r="B301" s="6"/>
      <c r="C301" s="6"/>
      <c r="D301" s="6"/>
      <c r="E301" s="254"/>
      <c r="F301" s="254"/>
      <c r="G301" s="32"/>
      <c r="H301" s="32"/>
      <c r="J301" s="6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2">
      <c r="A302" s="6"/>
      <c r="B302" s="6"/>
      <c r="C302" s="6"/>
      <c r="D302" s="6"/>
      <c r="E302" s="6"/>
      <c r="F302" s="6"/>
      <c r="G302" s="32"/>
      <c r="H302" s="32"/>
      <c r="J302" s="6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2">
      <c r="A303" s="6"/>
      <c r="B303" s="6"/>
      <c r="C303" s="6"/>
      <c r="D303" s="6"/>
      <c r="E303" s="6"/>
      <c r="F303" s="6"/>
      <c r="G303" s="32"/>
      <c r="H303" s="32"/>
      <c r="J303" s="6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2">
      <c r="A304" s="6"/>
      <c r="B304" s="6"/>
      <c r="C304" s="6"/>
      <c r="D304" s="6"/>
      <c r="E304" s="6"/>
      <c r="F304" s="6"/>
      <c r="G304" s="32"/>
      <c r="H304" s="32"/>
      <c r="J304" s="6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2">
      <c r="A305" s="6"/>
      <c r="B305" s="6"/>
      <c r="C305" s="6"/>
      <c r="D305" s="6"/>
      <c r="E305" s="6"/>
      <c r="F305" s="6"/>
      <c r="G305" s="32"/>
      <c r="H305" s="32"/>
      <c r="J305" s="6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2">
      <c r="A306" s="6"/>
      <c r="B306" s="6"/>
      <c r="C306" s="6"/>
      <c r="D306" s="6"/>
      <c r="E306" s="6"/>
      <c r="F306" s="6"/>
      <c r="G306" s="32"/>
      <c r="H306" s="32"/>
      <c r="J306" s="6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2">
      <c r="A307" s="6"/>
      <c r="B307" s="6"/>
      <c r="C307" s="6"/>
      <c r="D307" s="6"/>
      <c r="E307" s="6"/>
      <c r="F307" s="6"/>
      <c r="G307" s="32"/>
      <c r="H307" s="32"/>
      <c r="J307" s="6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2">
      <c r="A308" s="6"/>
      <c r="B308" s="6"/>
      <c r="C308" s="6"/>
      <c r="D308" s="6"/>
      <c r="E308" s="6"/>
      <c r="F308" s="6"/>
      <c r="G308" s="32"/>
      <c r="H308" s="32"/>
      <c r="J308" s="6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2">
      <c r="A309" s="6"/>
      <c r="B309" s="6"/>
      <c r="C309" s="6"/>
      <c r="D309" s="6"/>
      <c r="E309" s="6"/>
      <c r="F309" s="6"/>
      <c r="G309" s="32"/>
      <c r="H309" s="32"/>
      <c r="J309" s="6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2">
      <c r="A310" s="6"/>
      <c r="B310" s="6"/>
      <c r="C310" s="6"/>
      <c r="D310" s="6"/>
      <c r="E310" s="6"/>
      <c r="F310" s="6"/>
      <c r="G310" s="32"/>
      <c r="H310" s="32"/>
      <c r="J310" s="6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2">
      <c r="A311" s="6"/>
      <c r="B311" s="6"/>
      <c r="C311" s="6"/>
      <c r="D311" s="6"/>
      <c r="E311" s="6"/>
      <c r="F311" s="6"/>
      <c r="G311" s="32"/>
      <c r="H311" s="32"/>
      <c r="J311" s="6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2">
      <c r="A312" s="6"/>
      <c r="B312" s="6"/>
      <c r="C312" s="6"/>
      <c r="D312" s="6"/>
      <c r="E312" s="6"/>
      <c r="F312" s="6"/>
      <c r="G312" s="32"/>
      <c r="H312" s="32"/>
      <c r="J312" s="6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2">
      <c r="A313" s="6"/>
      <c r="B313" s="6"/>
      <c r="C313" s="6"/>
      <c r="D313" s="6"/>
      <c r="E313" s="6"/>
      <c r="F313" s="6"/>
      <c r="G313" s="32"/>
      <c r="H313" s="32"/>
      <c r="J313" s="6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2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2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2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2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2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2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2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2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2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2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2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2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2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2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2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2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2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2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2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2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2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2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2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2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2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2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2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2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2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2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2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2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2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2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2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2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2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2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2">
      <c r="A352" s="6"/>
      <c r="B352" s="6"/>
      <c r="C352" s="6"/>
      <c r="D352" s="6"/>
      <c r="E352" s="6"/>
      <c r="F352" s="6"/>
      <c r="G352" s="272"/>
      <c r="H352" s="272"/>
      <c r="J352" s="6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2">
      <c r="A353" s="6"/>
      <c r="B353" s="6"/>
      <c r="C353" s="6"/>
      <c r="D353" s="6"/>
      <c r="E353" s="6"/>
      <c r="F353" s="6"/>
      <c r="G353" s="272"/>
      <c r="H353" s="272"/>
      <c r="J353" s="6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2">
      <c r="A354" s="6"/>
      <c r="B354" s="6"/>
      <c r="C354" s="6"/>
      <c r="D354" s="6"/>
      <c r="E354" s="6"/>
      <c r="F354" s="6"/>
      <c r="G354" s="272"/>
      <c r="H354" s="272"/>
      <c r="J354" s="6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2">
      <c r="A355" s="6"/>
      <c r="B355" s="6"/>
      <c r="C355" s="6"/>
      <c r="D355" s="6"/>
      <c r="E355" s="6"/>
      <c r="F355" s="6"/>
      <c r="G355" s="272"/>
      <c r="H355" s="272"/>
      <c r="J355" s="6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2">
      <c r="A356" s="6"/>
      <c r="B356" s="6"/>
      <c r="C356" s="6"/>
      <c r="D356" s="6"/>
      <c r="E356" s="6"/>
      <c r="F356" s="6"/>
      <c r="G356" s="272"/>
      <c r="H356" s="272"/>
      <c r="J356" s="6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2">
      <c r="A357" s="6"/>
      <c r="B357" s="6"/>
      <c r="C357" s="6"/>
      <c r="D357" s="6"/>
      <c r="E357" s="6"/>
      <c r="F357" s="6"/>
      <c r="G357" s="272"/>
      <c r="H357" s="272"/>
      <c r="J357" s="6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2">
      <c r="A358" s="6"/>
      <c r="B358" s="6"/>
      <c r="C358" s="6"/>
      <c r="D358" s="6"/>
      <c r="E358" s="6"/>
      <c r="F358" s="6"/>
      <c r="G358" s="272"/>
      <c r="H358" s="272"/>
      <c r="J358" s="6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2">
      <c r="A359" s="6"/>
      <c r="B359" s="6"/>
      <c r="C359" s="6"/>
      <c r="D359" s="6"/>
      <c r="E359" s="6"/>
      <c r="F359" s="6"/>
      <c r="G359" s="272"/>
      <c r="H359" s="272"/>
      <c r="J359" s="6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2">
      <c r="A360" s="6"/>
      <c r="B360" s="6"/>
      <c r="C360" s="6"/>
      <c r="D360" s="6"/>
      <c r="E360" s="6"/>
      <c r="F360" s="6"/>
      <c r="G360" s="272"/>
      <c r="H360" s="272"/>
      <c r="J360" s="6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2">
      <c r="A361" s="6"/>
      <c r="B361" s="6"/>
      <c r="C361" s="6"/>
      <c r="D361" s="6"/>
      <c r="E361" s="6"/>
      <c r="F361" s="6"/>
      <c r="G361" s="272"/>
      <c r="H361" s="272"/>
      <c r="J361" s="6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2">
      <c r="A362" s="6"/>
      <c r="B362" s="6"/>
      <c r="C362" s="6"/>
      <c r="D362" s="6"/>
      <c r="E362" s="6"/>
      <c r="F362" s="6"/>
      <c r="G362" s="272"/>
      <c r="H362" s="272"/>
      <c r="J362" s="6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2">
      <c r="A363" s="6"/>
      <c r="B363" s="6"/>
      <c r="C363" s="6"/>
      <c r="D363" s="6"/>
      <c r="E363" s="6"/>
      <c r="F363" s="6"/>
      <c r="G363" s="272"/>
      <c r="H363" s="272"/>
      <c r="J363" s="6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2">
      <c r="A364" s="6"/>
      <c r="B364" s="6"/>
      <c r="C364" s="6"/>
      <c r="D364" s="6"/>
      <c r="E364" s="6"/>
      <c r="F364" s="6"/>
      <c r="G364" s="272"/>
      <c r="H364" s="272"/>
      <c r="J364" s="6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2">
      <c r="A365" s="6"/>
      <c r="B365" s="6"/>
      <c r="C365" s="6"/>
      <c r="D365" s="6"/>
      <c r="E365" s="6"/>
      <c r="F365" s="6"/>
      <c r="G365" s="272"/>
      <c r="H365" s="272"/>
      <c r="J365" s="6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2">
      <c r="A366" s="6"/>
      <c r="B366" s="6"/>
      <c r="C366" s="6"/>
      <c r="D366" s="6"/>
      <c r="E366" s="6"/>
      <c r="F366" s="6"/>
      <c r="G366" s="272"/>
      <c r="H366" s="272"/>
      <c r="J366" s="6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2">
      <c r="A367" s="6"/>
      <c r="B367" s="6"/>
      <c r="C367" s="6"/>
      <c r="D367" s="6"/>
      <c r="E367" s="6"/>
      <c r="F367" s="6"/>
      <c r="G367" s="272"/>
      <c r="H367" s="272"/>
      <c r="J367" s="6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2">
      <c r="A368" s="6"/>
      <c r="B368" s="6"/>
      <c r="C368" s="6"/>
      <c r="D368" s="6"/>
      <c r="E368" s="6"/>
      <c r="F368" s="6"/>
      <c r="G368" s="272"/>
      <c r="H368" s="272"/>
      <c r="J368" s="6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2">
      <c r="A369" s="6"/>
      <c r="B369" s="6"/>
      <c r="C369" s="6"/>
      <c r="D369" s="6"/>
      <c r="E369" s="6"/>
      <c r="F369" s="6"/>
      <c r="G369" s="272"/>
      <c r="H369" s="272"/>
      <c r="J369" s="6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2">
      <c r="A370" s="6"/>
      <c r="B370" s="6"/>
      <c r="C370" s="6"/>
      <c r="D370" s="6"/>
      <c r="E370" s="6"/>
      <c r="F370" s="6"/>
      <c r="G370" s="272"/>
      <c r="H370" s="272"/>
      <c r="J370" s="6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2">
      <c r="A371" s="6"/>
      <c r="B371" s="6"/>
      <c r="C371" s="6"/>
      <c r="D371" s="6"/>
      <c r="E371" s="6"/>
      <c r="F371" s="6"/>
      <c r="G371" s="272"/>
      <c r="H371" s="272"/>
      <c r="J371" s="6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2">
      <c r="A372" s="6"/>
      <c r="B372" s="6"/>
      <c r="C372" s="6"/>
      <c r="D372" s="6"/>
      <c r="E372" s="6"/>
      <c r="F372" s="6"/>
      <c r="G372" s="272"/>
      <c r="H372" s="272"/>
      <c r="J372" s="6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2">
      <c r="A373" s="6"/>
      <c r="B373" s="6"/>
      <c r="C373" s="6"/>
      <c r="D373" s="6"/>
      <c r="E373" s="6"/>
      <c r="F373" s="6"/>
      <c r="G373" s="272"/>
      <c r="H373" s="272"/>
      <c r="J373" s="6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2">
      <c r="A374" s="6"/>
      <c r="B374" s="6"/>
      <c r="C374" s="6"/>
      <c r="D374" s="6"/>
      <c r="E374" s="6"/>
      <c r="F374" s="6"/>
      <c r="G374" s="272"/>
      <c r="H374" s="272"/>
      <c r="J374" s="6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2">
      <c r="A375" s="6"/>
      <c r="B375" s="6"/>
      <c r="C375" s="6"/>
      <c r="D375" s="6"/>
      <c r="E375" s="6"/>
      <c r="F375" s="6"/>
      <c r="G375" s="272"/>
      <c r="H375" s="272"/>
      <c r="J375" s="6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2">
      <c r="A376" s="6"/>
      <c r="B376" s="6"/>
      <c r="C376" s="6"/>
      <c r="D376" s="6"/>
      <c r="E376" s="6"/>
      <c r="F376" s="6"/>
      <c r="G376" s="272"/>
      <c r="H376" s="272"/>
      <c r="J376" s="6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2">
      <c r="A377" s="6"/>
      <c r="B377" s="6"/>
      <c r="C377" s="6"/>
      <c r="D377" s="6"/>
      <c r="E377" s="6"/>
      <c r="F377" s="6"/>
      <c r="G377" s="272"/>
      <c r="H377" s="272"/>
      <c r="J377" s="6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2">
      <c r="A378" s="6"/>
      <c r="B378" s="6"/>
      <c r="C378" s="6"/>
      <c r="D378" s="6"/>
      <c r="E378" s="6"/>
      <c r="F378" s="6"/>
      <c r="G378" s="272"/>
      <c r="H378" s="272"/>
      <c r="J378" s="6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2">
      <c r="A379" s="6"/>
      <c r="B379" s="6"/>
      <c r="C379" s="6"/>
      <c r="D379" s="6"/>
      <c r="E379" s="6"/>
      <c r="F379" s="6"/>
      <c r="G379" s="272"/>
      <c r="H379" s="272"/>
      <c r="J379" s="6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2">
      <c r="A380" s="6"/>
      <c r="B380" s="6"/>
      <c r="C380" s="6"/>
      <c r="D380" s="6"/>
      <c r="E380" s="6"/>
      <c r="F380" s="6"/>
      <c r="G380" s="272"/>
      <c r="H380" s="272"/>
      <c r="J380" s="6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2">
      <c r="A381" s="6"/>
      <c r="B381" s="6"/>
      <c r="C381" s="6"/>
      <c r="D381" s="6"/>
      <c r="E381" s="6"/>
      <c r="F381" s="6"/>
      <c r="G381" s="272"/>
      <c r="H381" s="272"/>
      <c r="J381" s="6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2">
      <c r="A382" s="6"/>
      <c r="B382" s="6"/>
      <c r="C382" s="6"/>
      <c r="D382" s="6"/>
      <c r="E382" s="6"/>
      <c r="F382" s="6"/>
      <c r="G382" s="272"/>
      <c r="H382" s="272"/>
      <c r="J382" s="6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2">
      <c r="A383" s="6"/>
      <c r="B383" s="6"/>
      <c r="C383" s="6"/>
      <c r="D383" s="6"/>
      <c r="E383" s="6"/>
      <c r="F383" s="6"/>
      <c r="G383" s="272"/>
      <c r="H383" s="272"/>
      <c r="J383" s="6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2">
      <c r="A384" s="6"/>
      <c r="B384" s="6"/>
      <c r="C384" s="6"/>
      <c r="D384" s="6"/>
      <c r="E384" s="6"/>
      <c r="F384" s="6"/>
      <c r="G384" s="272"/>
      <c r="H384" s="272"/>
      <c r="J384" s="6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2">
      <c r="A385" s="6"/>
      <c r="B385" s="6"/>
      <c r="C385" s="6"/>
      <c r="D385" s="6"/>
      <c r="E385" s="6"/>
      <c r="F385" s="6"/>
      <c r="G385" s="272"/>
      <c r="H385" s="272"/>
      <c r="J385" s="6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2">
      <c r="A386" s="6"/>
      <c r="B386" s="6"/>
      <c r="C386" s="6"/>
      <c r="D386" s="6"/>
      <c r="E386" s="6"/>
      <c r="F386" s="6"/>
      <c r="G386" s="272"/>
      <c r="H386" s="272"/>
      <c r="J386" s="6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2">
      <c r="A387" s="6"/>
      <c r="B387" s="6"/>
      <c r="C387" s="6"/>
      <c r="D387" s="6"/>
      <c r="E387" s="6"/>
      <c r="F387" s="6"/>
      <c r="G387" s="272"/>
      <c r="H387" s="272"/>
      <c r="J387" s="6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2">
      <c r="A388" s="6"/>
      <c r="B388" s="6"/>
      <c r="C388" s="6"/>
      <c r="D388" s="6"/>
      <c r="E388" s="6"/>
      <c r="F388" s="6"/>
      <c r="G388" s="272"/>
      <c r="H388" s="272"/>
      <c r="J388" s="6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2">
      <c r="A389" s="6"/>
      <c r="B389" s="6"/>
      <c r="C389" s="6"/>
      <c r="D389" s="6"/>
      <c r="E389" s="6"/>
      <c r="F389" s="6"/>
      <c r="G389" s="272"/>
      <c r="H389" s="272"/>
      <c r="J389" s="6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2">
      <c r="A390" s="6"/>
      <c r="B390" s="6"/>
      <c r="C390" s="6"/>
      <c r="D390" s="6"/>
      <c r="E390" s="6"/>
      <c r="F390" s="6"/>
      <c r="G390" s="272"/>
      <c r="H390" s="272"/>
      <c r="J390" s="6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2">
      <c r="A391" s="6"/>
      <c r="B391" s="6"/>
      <c r="C391" s="6"/>
      <c r="D391" s="6"/>
      <c r="E391" s="6"/>
      <c r="F391" s="6"/>
      <c r="G391" s="272"/>
      <c r="H391" s="272"/>
      <c r="J391" s="6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2">
      <c r="A392" s="6"/>
      <c r="B392" s="6"/>
      <c r="C392" s="6"/>
      <c r="D392" s="6"/>
      <c r="E392" s="6"/>
      <c r="F392" s="6"/>
      <c r="G392" s="272"/>
      <c r="H392" s="272"/>
      <c r="J392" s="6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2">
      <c r="A393" s="6"/>
      <c r="B393" s="6"/>
      <c r="C393" s="6"/>
      <c r="D393" s="6"/>
      <c r="E393" s="6"/>
      <c r="F393" s="6"/>
      <c r="G393" s="272"/>
      <c r="H393" s="272"/>
      <c r="J393" s="6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2">
      <c r="A394" s="6"/>
      <c r="B394" s="6"/>
      <c r="C394" s="6"/>
      <c r="D394" s="6"/>
      <c r="E394" s="6"/>
      <c r="F394" s="6"/>
      <c r="G394" s="272"/>
      <c r="H394" s="272"/>
      <c r="J394" s="6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2">
      <c r="A395" s="6"/>
      <c r="B395" s="6"/>
      <c r="C395" s="6"/>
      <c r="D395" s="6"/>
      <c r="E395" s="6"/>
      <c r="F395" s="6"/>
      <c r="G395" s="272"/>
      <c r="H395" s="272"/>
      <c r="J395" s="6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2">
      <c r="A396" s="6"/>
      <c r="B396" s="6"/>
      <c r="C396" s="6"/>
      <c r="D396" s="6"/>
      <c r="E396" s="6"/>
      <c r="F396" s="6"/>
      <c r="G396" s="272"/>
      <c r="H396" s="272"/>
      <c r="J396" s="6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2">
      <c r="A397" s="6"/>
      <c r="B397" s="6"/>
      <c r="C397" s="6"/>
      <c r="D397" s="6"/>
      <c r="E397" s="6"/>
      <c r="F397" s="6"/>
      <c r="G397" s="272"/>
      <c r="H397" s="272"/>
      <c r="J397" s="6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2">
      <c r="A398" s="6"/>
      <c r="B398" s="6"/>
      <c r="C398" s="6"/>
      <c r="D398" s="6"/>
      <c r="E398" s="6"/>
      <c r="F398" s="6"/>
      <c r="G398" s="272"/>
      <c r="H398" s="272"/>
      <c r="J398" s="6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2">
      <c r="A399" s="6"/>
      <c r="B399" s="6"/>
      <c r="C399" s="6"/>
      <c r="D399" s="6"/>
      <c r="E399" s="6"/>
      <c r="F399" s="6"/>
      <c r="G399" s="272"/>
      <c r="H399" s="272"/>
      <c r="J399" s="6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2">
      <c r="A400" s="6"/>
      <c r="B400" s="6"/>
      <c r="C400" s="6"/>
      <c r="D400" s="6"/>
      <c r="E400" s="6"/>
      <c r="F400" s="6"/>
      <c r="G400" s="272"/>
      <c r="H400" s="272"/>
      <c r="J400" s="6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2">
      <c r="A401" s="6"/>
      <c r="B401" s="6"/>
      <c r="C401" s="6"/>
      <c r="D401" s="6"/>
      <c r="E401" s="6"/>
      <c r="F401" s="6"/>
      <c r="G401" s="272"/>
      <c r="H401" s="272"/>
      <c r="J401" s="6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2">
      <c r="A402" s="6"/>
      <c r="B402" s="6"/>
      <c r="C402" s="6"/>
      <c r="D402" s="6"/>
      <c r="E402" s="6"/>
      <c r="F402" s="6"/>
      <c r="G402" s="272"/>
      <c r="H402" s="272"/>
      <c r="J402" s="6"/>
      <c r="K402" s="6"/>
      <c r="L402" s="6"/>
      <c r="M402" s="6"/>
      <c r="N402" s="6"/>
      <c r="O402" s="6"/>
      <c r="P402" s="6"/>
      <c r="Q402" s="6"/>
      <c r="R402" s="6"/>
      <c r="S402" s="6"/>
    </row>
  </sheetData>
  <mergeCells count="395">
    <mergeCell ref="G402:H402"/>
    <mergeCell ref="G396:H396"/>
    <mergeCell ref="G397:H397"/>
    <mergeCell ref="G398:H398"/>
    <mergeCell ref="G399:H399"/>
    <mergeCell ref="G400:H400"/>
    <mergeCell ref="G401:H401"/>
    <mergeCell ref="G390:H390"/>
    <mergeCell ref="G391:H391"/>
    <mergeCell ref="G392:H392"/>
    <mergeCell ref="G393:H393"/>
    <mergeCell ref="G394:H394"/>
    <mergeCell ref="G395:H395"/>
    <mergeCell ref="G384:H384"/>
    <mergeCell ref="G385:H385"/>
    <mergeCell ref="G386:H386"/>
    <mergeCell ref="G387:H387"/>
    <mergeCell ref="G388:H388"/>
    <mergeCell ref="G389:H389"/>
    <mergeCell ref="G378:H378"/>
    <mergeCell ref="G379:H379"/>
    <mergeCell ref="G380:H380"/>
    <mergeCell ref="G381:H381"/>
    <mergeCell ref="G382:H382"/>
    <mergeCell ref="G383:H383"/>
    <mergeCell ref="G372:H372"/>
    <mergeCell ref="G373:H373"/>
    <mergeCell ref="G374:H374"/>
    <mergeCell ref="G375:H375"/>
    <mergeCell ref="G376:H376"/>
    <mergeCell ref="G377:H377"/>
    <mergeCell ref="G366:H366"/>
    <mergeCell ref="G367:H367"/>
    <mergeCell ref="G368:H368"/>
    <mergeCell ref="G369:H369"/>
    <mergeCell ref="G370:H370"/>
    <mergeCell ref="G371:H371"/>
    <mergeCell ref="G360:H360"/>
    <mergeCell ref="G361:H361"/>
    <mergeCell ref="G362:H362"/>
    <mergeCell ref="G363:H363"/>
    <mergeCell ref="G364:H364"/>
    <mergeCell ref="G365:H365"/>
    <mergeCell ref="G354:H354"/>
    <mergeCell ref="G355:H355"/>
    <mergeCell ref="G356:H356"/>
    <mergeCell ref="G357:H357"/>
    <mergeCell ref="G358:H358"/>
    <mergeCell ref="G359:H359"/>
    <mergeCell ref="E298:F298"/>
    <mergeCell ref="E299:F299"/>
    <mergeCell ref="E300:F300"/>
    <mergeCell ref="E301:F301"/>
    <mergeCell ref="G352:H352"/>
    <mergeCell ref="G353:H353"/>
    <mergeCell ref="E292:F292"/>
    <mergeCell ref="E293:F293"/>
    <mergeCell ref="E294:F294"/>
    <mergeCell ref="E295:F295"/>
    <mergeCell ref="E296:F296"/>
    <mergeCell ref="E297:F297"/>
    <mergeCell ref="E286:F286"/>
    <mergeCell ref="E287:F287"/>
    <mergeCell ref="E288:F288"/>
    <mergeCell ref="E289:F289"/>
    <mergeCell ref="E290:F290"/>
    <mergeCell ref="E291:F291"/>
    <mergeCell ref="E280:F280"/>
    <mergeCell ref="E281:F281"/>
    <mergeCell ref="E282:F282"/>
    <mergeCell ref="E283:F283"/>
    <mergeCell ref="E284:F284"/>
    <mergeCell ref="E285:F285"/>
    <mergeCell ref="E274:F274"/>
    <mergeCell ref="E275:F275"/>
    <mergeCell ref="E276:F276"/>
    <mergeCell ref="E277:F277"/>
    <mergeCell ref="E278:F278"/>
    <mergeCell ref="E279:F279"/>
    <mergeCell ref="E268:F268"/>
    <mergeCell ref="E269:F269"/>
    <mergeCell ref="E270:F270"/>
    <mergeCell ref="E271:F271"/>
    <mergeCell ref="E272:F272"/>
    <mergeCell ref="E273:F273"/>
    <mergeCell ref="E262:F262"/>
    <mergeCell ref="E263:F263"/>
    <mergeCell ref="E264:F264"/>
    <mergeCell ref="E265:F265"/>
    <mergeCell ref="E266:F266"/>
    <mergeCell ref="E267:F267"/>
    <mergeCell ref="E256:F256"/>
    <mergeCell ref="E257:F257"/>
    <mergeCell ref="E258:F258"/>
    <mergeCell ref="E259:F259"/>
    <mergeCell ref="E260:F260"/>
    <mergeCell ref="E261:F261"/>
    <mergeCell ref="E250:F250"/>
    <mergeCell ref="E251:F251"/>
    <mergeCell ref="E252:F252"/>
    <mergeCell ref="E253:F253"/>
    <mergeCell ref="E254:F254"/>
    <mergeCell ref="E255:F255"/>
    <mergeCell ref="E244:F244"/>
    <mergeCell ref="E245:F245"/>
    <mergeCell ref="E246:F246"/>
    <mergeCell ref="E247:F247"/>
    <mergeCell ref="E248:F248"/>
    <mergeCell ref="E249:F249"/>
    <mergeCell ref="E238:F238"/>
    <mergeCell ref="E239:F239"/>
    <mergeCell ref="E240:F240"/>
    <mergeCell ref="E241:F241"/>
    <mergeCell ref="E242:F242"/>
    <mergeCell ref="E243:F243"/>
    <mergeCell ref="E232:F232"/>
    <mergeCell ref="E233:F233"/>
    <mergeCell ref="E234:F234"/>
    <mergeCell ref="E235:F235"/>
    <mergeCell ref="E236:F236"/>
    <mergeCell ref="E237:F237"/>
    <mergeCell ref="E226:F226"/>
    <mergeCell ref="E227:F227"/>
    <mergeCell ref="E228:F228"/>
    <mergeCell ref="E229:F229"/>
    <mergeCell ref="E230:F230"/>
    <mergeCell ref="E231:F231"/>
    <mergeCell ref="E220:F220"/>
    <mergeCell ref="E221:F221"/>
    <mergeCell ref="E222:F222"/>
    <mergeCell ref="E223:F223"/>
    <mergeCell ref="E224:F224"/>
    <mergeCell ref="E225:F225"/>
    <mergeCell ref="E214:F214"/>
    <mergeCell ref="E215:F215"/>
    <mergeCell ref="E216:F216"/>
    <mergeCell ref="E217:F217"/>
    <mergeCell ref="E218:F218"/>
    <mergeCell ref="E219:F219"/>
    <mergeCell ref="E208:F208"/>
    <mergeCell ref="E209:F209"/>
    <mergeCell ref="E210:F210"/>
    <mergeCell ref="E211:F211"/>
    <mergeCell ref="E212:F212"/>
    <mergeCell ref="E213:F213"/>
    <mergeCell ref="E202:F202"/>
    <mergeCell ref="E203:F203"/>
    <mergeCell ref="E204:F204"/>
    <mergeCell ref="E205:F205"/>
    <mergeCell ref="E206:F206"/>
    <mergeCell ref="E207:F207"/>
    <mergeCell ref="E196:F196"/>
    <mergeCell ref="E197:F197"/>
    <mergeCell ref="E198:F198"/>
    <mergeCell ref="E199:F199"/>
    <mergeCell ref="E200:F200"/>
    <mergeCell ref="E201:F201"/>
    <mergeCell ref="E190:F190"/>
    <mergeCell ref="E191:F191"/>
    <mergeCell ref="E192:F192"/>
    <mergeCell ref="E193:F193"/>
    <mergeCell ref="E194:F194"/>
    <mergeCell ref="E195:F195"/>
    <mergeCell ref="E184:F184"/>
    <mergeCell ref="E185:F185"/>
    <mergeCell ref="E186:F186"/>
    <mergeCell ref="E187:F187"/>
    <mergeCell ref="E188:F188"/>
    <mergeCell ref="E189:F189"/>
    <mergeCell ref="E178:F178"/>
    <mergeCell ref="E179:F179"/>
    <mergeCell ref="E180:F180"/>
    <mergeCell ref="E181:F181"/>
    <mergeCell ref="E182:F182"/>
    <mergeCell ref="E183:F183"/>
    <mergeCell ref="E172:F172"/>
    <mergeCell ref="E173:F173"/>
    <mergeCell ref="E174:F174"/>
    <mergeCell ref="E175:F175"/>
    <mergeCell ref="E176:F176"/>
    <mergeCell ref="E177:F177"/>
    <mergeCell ref="E166:F166"/>
    <mergeCell ref="E167:F167"/>
    <mergeCell ref="E168:F168"/>
    <mergeCell ref="E169:F169"/>
    <mergeCell ref="E170:F170"/>
    <mergeCell ref="E171:F171"/>
    <mergeCell ref="E160:F160"/>
    <mergeCell ref="E161:F161"/>
    <mergeCell ref="E162:F162"/>
    <mergeCell ref="E163:F163"/>
    <mergeCell ref="E164:F164"/>
    <mergeCell ref="E165:F165"/>
    <mergeCell ref="E154:F154"/>
    <mergeCell ref="E155:F155"/>
    <mergeCell ref="E156:F156"/>
    <mergeCell ref="E157:F157"/>
    <mergeCell ref="E158:F158"/>
    <mergeCell ref="E159:F159"/>
    <mergeCell ref="E148:F148"/>
    <mergeCell ref="E149:F149"/>
    <mergeCell ref="E150:F150"/>
    <mergeCell ref="E151:F151"/>
    <mergeCell ref="E152:F152"/>
    <mergeCell ref="E153:F153"/>
    <mergeCell ref="E142:F142"/>
    <mergeCell ref="E143:F143"/>
    <mergeCell ref="E144:F144"/>
    <mergeCell ref="E145:F145"/>
    <mergeCell ref="E146:F146"/>
    <mergeCell ref="E147:F147"/>
    <mergeCell ref="E136:F136"/>
    <mergeCell ref="E137:F137"/>
    <mergeCell ref="E138:F138"/>
    <mergeCell ref="E139:F139"/>
    <mergeCell ref="E140:F140"/>
    <mergeCell ref="E141:F141"/>
    <mergeCell ref="E130:F130"/>
    <mergeCell ref="E131:F131"/>
    <mergeCell ref="E132:F132"/>
    <mergeCell ref="E133:F133"/>
    <mergeCell ref="E134:F134"/>
    <mergeCell ref="E135:F135"/>
    <mergeCell ref="E124:F124"/>
    <mergeCell ref="E125:F125"/>
    <mergeCell ref="E126:F126"/>
    <mergeCell ref="E127:F127"/>
    <mergeCell ref="E128:F128"/>
    <mergeCell ref="E129:F129"/>
    <mergeCell ref="E118:F118"/>
    <mergeCell ref="E119:F119"/>
    <mergeCell ref="E120:F120"/>
    <mergeCell ref="E121:F121"/>
    <mergeCell ref="E122:F122"/>
    <mergeCell ref="E123:F123"/>
    <mergeCell ref="E112:F112"/>
    <mergeCell ref="E113:F113"/>
    <mergeCell ref="E114:F114"/>
    <mergeCell ref="E115:F115"/>
    <mergeCell ref="E116:F116"/>
    <mergeCell ref="E117:F117"/>
    <mergeCell ref="E106:F106"/>
    <mergeCell ref="E107:F107"/>
    <mergeCell ref="E108:F108"/>
    <mergeCell ref="E109:F109"/>
    <mergeCell ref="E110:F110"/>
    <mergeCell ref="E111:F111"/>
    <mergeCell ref="E100:F100"/>
    <mergeCell ref="E101:F101"/>
    <mergeCell ref="E102:F102"/>
    <mergeCell ref="E103:F103"/>
    <mergeCell ref="E104:F104"/>
    <mergeCell ref="E105:F105"/>
    <mergeCell ref="E94:F94"/>
    <mergeCell ref="E95:F95"/>
    <mergeCell ref="E96:F96"/>
    <mergeCell ref="E97:F97"/>
    <mergeCell ref="E98:F98"/>
    <mergeCell ref="E99:F99"/>
    <mergeCell ref="E88:F88"/>
    <mergeCell ref="E89:F89"/>
    <mergeCell ref="E90:F90"/>
    <mergeCell ref="E91:F91"/>
    <mergeCell ref="E92:F92"/>
    <mergeCell ref="E93:F93"/>
    <mergeCell ref="E82:F82"/>
    <mergeCell ref="E83:F83"/>
    <mergeCell ref="E84:F84"/>
    <mergeCell ref="E85:F85"/>
    <mergeCell ref="E86:F86"/>
    <mergeCell ref="E87:F87"/>
    <mergeCell ref="E76:F76"/>
    <mergeCell ref="E77:F77"/>
    <mergeCell ref="E78:F78"/>
    <mergeCell ref="E79:F79"/>
    <mergeCell ref="E80:F80"/>
    <mergeCell ref="E81:F81"/>
    <mergeCell ref="B72:D72"/>
    <mergeCell ref="E72:F72"/>
    <mergeCell ref="B73:D73"/>
    <mergeCell ref="E73:F73"/>
    <mergeCell ref="E74:F74"/>
    <mergeCell ref="E75:F75"/>
    <mergeCell ref="B69:D69"/>
    <mergeCell ref="E69:F69"/>
    <mergeCell ref="B70:D70"/>
    <mergeCell ref="E70:F70"/>
    <mergeCell ref="B71:D71"/>
    <mergeCell ref="E71:F71"/>
    <mergeCell ref="B66:D66"/>
    <mergeCell ref="E66:F66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B60:D60"/>
    <mergeCell ref="E60:F60"/>
    <mergeCell ref="B61:D61"/>
    <mergeCell ref="E61:F61"/>
    <mergeCell ref="B62:D62"/>
    <mergeCell ref="E62:F62"/>
    <mergeCell ref="B57:D57"/>
    <mergeCell ref="E57:F57"/>
    <mergeCell ref="B58:D58"/>
    <mergeCell ref="E58:F58"/>
    <mergeCell ref="B59:D59"/>
    <mergeCell ref="E59:F59"/>
    <mergeCell ref="B54:D54"/>
    <mergeCell ref="E54:F54"/>
    <mergeCell ref="B55:D55"/>
    <mergeCell ref="E55:F55"/>
    <mergeCell ref="B56:D56"/>
    <mergeCell ref="E56:F56"/>
    <mergeCell ref="B51:D51"/>
    <mergeCell ref="E51:F51"/>
    <mergeCell ref="B52:D52"/>
    <mergeCell ref="E52:F52"/>
    <mergeCell ref="B53:D53"/>
    <mergeCell ref="E53:F53"/>
    <mergeCell ref="E46:F46"/>
    <mergeCell ref="G46:H46"/>
    <mergeCell ref="B47:G47"/>
    <mergeCell ref="B48:G48"/>
    <mergeCell ref="B49:G49"/>
    <mergeCell ref="B50:G50"/>
    <mergeCell ref="B40:G40"/>
    <mergeCell ref="B41:G41"/>
    <mergeCell ref="E44:F44"/>
    <mergeCell ref="G44:H44"/>
    <mergeCell ref="E45:F45"/>
    <mergeCell ref="G45:H45"/>
    <mergeCell ref="E36:F36"/>
    <mergeCell ref="B37:D37"/>
    <mergeCell ref="E37:F37"/>
    <mergeCell ref="B38:D38"/>
    <mergeCell ref="E38:F38"/>
    <mergeCell ref="B39:D39"/>
    <mergeCell ref="E39:F39"/>
    <mergeCell ref="E31:F31"/>
    <mergeCell ref="G31:H31"/>
    <mergeCell ref="E32:F32"/>
    <mergeCell ref="E33:F33"/>
    <mergeCell ref="E34:F34"/>
    <mergeCell ref="E35:F35"/>
    <mergeCell ref="C27:D27"/>
    <mergeCell ref="E28:F28"/>
    <mergeCell ref="G28:H28"/>
    <mergeCell ref="E29:F29"/>
    <mergeCell ref="G29:H29"/>
    <mergeCell ref="E30:F30"/>
    <mergeCell ref="E19:F19"/>
    <mergeCell ref="G19:H19"/>
    <mergeCell ref="E20:F20"/>
    <mergeCell ref="G20:H20"/>
    <mergeCell ref="B21:G21"/>
    <mergeCell ref="B23:I23"/>
    <mergeCell ref="E16:F16"/>
    <mergeCell ref="G16:H16"/>
    <mergeCell ref="E17:F17"/>
    <mergeCell ref="G17:H17"/>
    <mergeCell ref="B18:D18"/>
    <mergeCell ref="E18:F18"/>
    <mergeCell ref="G18:H18"/>
    <mergeCell ref="E13:F13"/>
    <mergeCell ref="G13:H13"/>
    <mergeCell ref="E14:F14"/>
    <mergeCell ref="G14:H14"/>
    <mergeCell ref="B15:D15"/>
    <mergeCell ref="E15:F15"/>
    <mergeCell ref="G15:H15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  <mergeCell ref="E10:F10"/>
    <mergeCell ref="G10:H10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 enableFormatConditionsCalculation="0"/>
  <dimension ref="A1:S414"/>
  <sheetViews>
    <sheetView showGridLines="0" topLeftCell="A13" zoomScaleSheetLayoutView="100" workbookViewId="0">
      <selection activeCell="E35" sqref="E35:F35"/>
    </sheetView>
  </sheetViews>
  <sheetFormatPr baseColWidth="10" defaultColWidth="9.6640625" defaultRowHeight="15" x14ac:dyDescent="0.2"/>
  <cols>
    <col min="1" max="1" width="4.33203125" style="6" customWidth="1"/>
    <col min="2" max="2" width="6.6640625" style="6" customWidth="1"/>
    <col min="3" max="3" width="11.83203125" style="6" customWidth="1"/>
    <col min="4" max="4" width="55.5" style="6" customWidth="1"/>
    <col min="5" max="5" width="13.83203125" style="6" customWidth="1"/>
    <col min="6" max="6" width="0.83203125" style="6" customWidth="1"/>
    <col min="7" max="7" width="0" style="7" hidden="1" customWidth="1"/>
    <col min="8" max="8" width="9.6640625" style="6" customWidth="1"/>
    <col min="9" max="9" width="15.33203125" style="8" customWidth="1"/>
    <col min="10" max="10" width="11.6640625" style="6" customWidth="1"/>
    <col min="11" max="11" width="11.5" style="6" customWidth="1"/>
    <col min="12" max="12" width="4.5" style="6" customWidth="1"/>
    <col min="13" max="13" width="33.1640625" style="6" hidden="1" customWidth="1"/>
    <col min="14" max="14" width="10.33203125" style="6" customWidth="1"/>
    <col min="15" max="28" width="9.6640625" style="6" customWidth="1"/>
    <col min="29" max="29" width="88" style="6" customWidth="1"/>
    <col min="30" max="30" width="9.6640625" style="6" customWidth="1"/>
    <col min="31" max="16384" width="9.6640625" style="6"/>
  </cols>
  <sheetData>
    <row r="1" spans="2:19" ht="6.75" customHeight="1" x14ac:dyDescent="0.2">
      <c r="J1"/>
    </row>
    <row r="2" spans="2:19" ht="18" x14ac:dyDescent="0.2">
      <c r="B2" s="262" t="s">
        <v>358</v>
      </c>
      <c r="C2" s="262"/>
      <c r="D2" s="262"/>
      <c r="E2" s="262"/>
      <c r="F2" s="262"/>
      <c r="G2" s="262"/>
      <c r="H2" s="262"/>
      <c r="I2" s="262"/>
      <c r="J2"/>
      <c r="K2" s="9"/>
      <c r="L2" s="9"/>
      <c r="N2" s="9"/>
      <c r="O2" s="9"/>
    </row>
    <row r="3" spans="2:19" ht="13.5" hidden="1" customHeight="1" x14ac:dyDescent="0.2">
      <c r="B3" s="263" t="e">
        <f>UPPER(#REF!)</f>
        <v>#REF!</v>
      </c>
      <c r="C3" s="263"/>
      <c r="D3" s="263"/>
      <c r="E3" s="33"/>
      <c r="F3" s="33"/>
      <c r="G3" s="33"/>
      <c r="H3" s="33"/>
      <c r="I3" s="34"/>
      <c r="J3"/>
      <c r="K3" s="9"/>
      <c r="L3" s="9"/>
      <c r="N3" s="9"/>
      <c r="O3" s="9"/>
    </row>
    <row r="4" spans="2:19" ht="12.75" customHeight="1" x14ac:dyDescent="0.2">
      <c r="B4" s="282" t="s">
        <v>49</v>
      </c>
      <c r="C4" s="282"/>
      <c r="D4" s="282"/>
      <c r="E4" s="35">
        <v>0.45833333333333331</v>
      </c>
      <c r="F4" s="283" t="s">
        <v>73</v>
      </c>
      <c r="G4" s="284"/>
      <c r="H4" s="36">
        <v>0.78125</v>
      </c>
      <c r="I4" s="37">
        <f ca="1">NOW()</f>
        <v>42764.997681250003</v>
      </c>
      <c r="J4"/>
    </row>
    <row r="5" spans="2:19" x14ac:dyDescent="0.2">
      <c r="B5" s="292" t="s">
        <v>295</v>
      </c>
      <c r="C5" s="292"/>
      <c r="D5" s="292"/>
      <c r="E5" s="268" t="s">
        <v>52</v>
      </c>
      <c r="F5" s="268"/>
      <c r="G5" s="268" t="s">
        <v>50</v>
      </c>
      <c r="H5" s="268"/>
      <c r="I5" s="50">
        <v>100</v>
      </c>
      <c r="J5"/>
      <c r="K5" s="180" t="s">
        <v>310</v>
      </c>
      <c r="M5" s="10"/>
      <c r="N5" s="11"/>
      <c r="O5" s="11"/>
      <c r="P5" s="11"/>
      <c r="Q5" s="11"/>
      <c r="R5" s="11"/>
      <c r="S5" s="11"/>
    </row>
    <row r="6" spans="2:19" ht="6.75" customHeight="1" x14ac:dyDescent="0.2">
      <c r="B6" s="136"/>
      <c r="C6" s="136"/>
      <c r="D6" s="136"/>
      <c r="E6" s="137"/>
      <c r="F6" s="137"/>
      <c r="G6" s="137"/>
      <c r="H6" s="137"/>
      <c r="I6" s="51"/>
      <c r="J6"/>
      <c r="K6" s="180"/>
      <c r="M6" s="10"/>
      <c r="N6" s="11"/>
      <c r="O6" s="11"/>
      <c r="P6" s="11"/>
      <c r="Q6" s="11"/>
      <c r="R6" s="11"/>
      <c r="S6" s="11"/>
    </row>
    <row r="7" spans="2:19" ht="14.25" customHeight="1" x14ac:dyDescent="0.2">
      <c r="B7" s="52" t="s">
        <v>178</v>
      </c>
      <c r="C7" s="52"/>
      <c r="D7" s="52"/>
      <c r="E7" s="260">
        <v>3990000</v>
      </c>
      <c r="F7" s="260"/>
      <c r="G7" s="261">
        <v>1</v>
      </c>
      <c r="H7" s="261"/>
      <c r="I7" s="53">
        <f>E7*G7</f>
        <v>3990000</v>
      </c>
      <c r="K7" s="53">
        <v>3490000</v>
      </c>
      <c r="M7" s="12"/>
      <c r="N7" s="11"/>
      <c r="O7" s="11"/>
      <c r="P7" s="11"/>
      <c r="Q7" s="11"/>
      <c r="R7" s="11"/>
      <c r="S7" s="11"/>
    </row>
    <row r="8" spans="2:19" ht="14.25" customHeight="1" x14ac:dyDescent="0.2">
      <c r="B8" s="54" t="s">
        <v>75</v>
      </c>
      <c r="C8" s="54"/>
      <c r="D8" s="54"/>
      <c r="E8" s="261" t="s">
        <v>51</v>
      </c>
      <c r="F8" s="261"/>
      <c r="G8" s="261" t="s">
        <v>51</v>
      </c>
      <c r="H8" s="261"/>
      <c r="I8" s="134" t="s">
        <v>51</v>
      </c>
      <c r="M8" s="13"/>
      <c r="N8" s="32"/>
      <c r="O8" s="32"/>
      <c r="P8" s="32"/>
      <c r="Q8" s="32"/>
      <c r="R8" s="32"/>
      <c r="S8" s="32"/>
    </row>
    <row r="9" spans="2:19" ht="14.25" customHeight="1" x14ac:dyDescent="0.2">
      <c r="B9" s="14" t="s">
        <v>276</v>
      </c>
      <c r="C9" s="14"/>
      <c r="D9" s="14"/>
      <c r="E9" s="260">
        <v>3400</v>
      </c>
      <c r="F9" s="260"/>
      <c r="G9" s="261">
        <f>+I5</f>
        <v>100</v>
      </c>
      <c r="H9" s="261"/>
      <c r="I9" s="133">
        <f>E9*G9</f>
        <v>340000</v>
      </c>
      <c r="M9" s="13"/>
      <c r="N9" s="32"/>
      <c r="O9" s="32"/>
      <c r="P9" s="32"/>
      <c r="Q9" s="32"/>
      <c r="R9" s="32"/>
      <c r="S9" s="32"/>
    </row>
    <row r="10" spans="2:19" ht="14.25" customHeight="1" x14ac:dyDescent="0.2">
      <c r="B10" s="14" t="s">
        <v>277</v>
      </c>
      <c r="C10" s="14"/>
      <c r="D10" s="14"/>
      <c r="E10" s="260">
        <v>5800</v>
      </c>
      <c r="F10" s="260"/>
      <c r="G10" s="261">
        <f>+I5</f>
        <v>100</v>
      </c>
      <c r="H10" s="261"/>
      <c r="I10" s="133">
        <f>E10*G10</f>
        <v>580000</v>
      </c>
      <c r="M10" s="13"/>
      <c r="N10" s="32"/>
      <c r="O10" s="32"/>
      <c r="P10" s="32"/>
      <c r="Q10" s="32"/>
      <c r="R10" s="32"/>
      <c r="S10" s="32"/>
    </row>
    <row r="11" spans="2:19" ht="14.25" customHeight="1" x14ac:dyDescent="0.2">
      <c r="B11" s="52" t="s">
        <v>112</v>
      </c>
      <c r="C11" s="52"/>
      <c r="D11" s="52"/>
      <c r="E11" s="260">
        <v>43900</v>
      </c>
      <c r="F11" s="260"/>
      <c r="G11" s="261">
        <f>I5-G12</f>
        <v>100</v>
      </c>
      <c r="H11" s="261"/>
      <c r="I11" s="133">
        <f>E11*G11</f>
        <v>4390000</v>
      </c>
      <c r="M11" s="13"/>
      <c r="N11" s="32"/>
      <c r="O11" s="32"/>
      <c r="P11" s="32"/>
      <c r="Q11" s="32"/>
      <c r="R11" s="32"/>
      <c r="S11" s="32"/>
    </row>
    <row r="12" spans="2:19" x14ac:dyDescent="0.2">
      <c r="B12" s="52" t="s">
        <v>71</v>
      </c>
      <c r="C12" s="52"/>
      <c r="D12" s="52"/>
      <c r="E12" s="260">
        <v>22000</v>
      </c>
      <c r="F12" s="260"/>
      <c r="G12" s="261"/>
      <c r="H12" s="261"/>
      <c r="I12" s="53"/>
      <c r="M12" s="15"/>
      <c r="N12" s="32"/>
      <c r="O12" s="32"/>
      <c r="P12" s="32"/>
      <c r="Q12" s="32"/>
      <c r="R12" s="32"/>
      <c r="S12" s="32"/>
    </row>
    <row r="13" spans="2:19" x14ac:dyDescent="0.2">
      <c r="B13" s="52" t="s">
        <v>113</v>
      </c>
      <c r="C13" s="52"/>
      <c r="D13" s="52"/>
      <c r="E13" s="260">
        <v>5800</v>
      </c>
      <c r="F13" s="260"/>
      <c r="G13" s="261">
        <f>I5</f>
        <v>100</v>
      </c>
      <c r="H13" s="261"/>
      <c r="I13" s="53">
        <f>E13*G13</f>
        <v>580000</v>
      </c>
      <c r="M13" s="15"/>
      <c r="N13" s="32"/>
      <c r="O13" s="32"/>
      <c r="P13" s="32"/>
      <c r="Q13" s="32"/>
      <c r="R13" s="32"/>
      <c r="S13" s="32"/>
    </row>
    <row r="14" spans="2:19" x14ac:dyDescent="0.2">
      <c r="B14" s="55"/>
      <c r="C14" s="55"/>
      <c r="D14" s="55"/>
      <c r="E14" s="260"/>
      <c r="F14" s="260"/>
      <c r="G14" s="261"/>
      <c r="H14" s="261"/>
      <c r="I14" s="53"/>
      <c r="M14" s="15"/>
      <c r="N14" s="32"/>
      <c r="O14" s="32"/>
      <c r="P14" s="32"/>
      <c r="Q14" s="32"/>
      <c r="R14" s="32"/>
      <c r="S14" s="32"/>
    </row>
    <row r="15" spans="2:19" x14ac:dyDescent="0.2">
      <c r="B15" s="55"/>
      <c r="C15" s="55"/>
      <c r="D15" s="55"/>
      <c r="E15" s="260"/>
      <c r="F15" s="260"/>
      <c r="G15" s="261"/>
      <c r="H15" s="261"/>
      <c r="I15" s="53"/>
      <c r="M15" s="15"/>
      <c r="N15" s="32"/>
      <c r="O15" s="32"/>
      <c r="P15" s="32"/>
      <c r="Q15" s="32"/>
      <c r="R15" s="32"/>
      <c r="S15" s="32"/>
    </row>
    <row r="16" spans="2:19" ht="17" customHeight="1" x14ac:dyDescent="0.2">
      <c r="B16" s="269" t="s">
        <v>283</v>
      </c>
      <c r="C16" s="269"/>
      <c r="D16" s="269"/>
      <c r="E16" s="260"/>
      <c r="F16" s="260"/>
      <c r="G16" s="261"/>
      <c r="H16" s="261"/>
      <c r="I16" s="53"/>
      <c r="M16" s="15"/>
      <c r="N16" s="32"/>
      <c r="O16" s="32"/>
      <c r="P16" s="32"/>
      <c r="Q16" s="32"/>
      <c r="R16" s="32"/>
      <c r="S16" s="32"/>
    </row>
    <row r="17" spans="1:19" ht="17" customHeight="1" x14ac:dyDescent="0.2">
      <c r="B17" s="270" t="s">
        <v>309</v>
      </c>
      <c r="C17" s="270"/>
      <c r="D17" s="270"/>
      <c r="E17" s="144"/>
      <c r="F17" s="144"/>
      <c r="G17" s="145"/>
      <c r="H17" s="145"/>
      <c r="I17" s="53"/>
      <c r="M17" s="15"/>
      <c r="N17" s="32"/>
      <c r="O17" s="32"/>
      <c r="P17" s="32"/>
      <c r="Q17" s="32"/>
      <c r="R17" s="32"/>
      <c r="S17" s="32"/>
    </row>
    <row r="18" spans="1:19" x14ac:dyDescent="0.2">
      <c r="B18" s="41" t="s">
        <v>293</v>
      </c>
      <c r="C18" s="41"/>
      <c r="D18" s="41"/>
      <c r="E18" s="255">
        <v>52400</v>
      </c>
      <c r="F18" s="255"/>
      <c r="G18" s="256">
        <f>ROUNDUP(((G11*1)/10),0)</f>
        <v>10</v>
      </c>
      <c r="H18" s="256"/>
      <c r="I18" s="40">
        <f>E18*G18</f>
        <v>524000</v>
      </c>
      <c r="J18" s="6">
        <v>472</v>
      </c>
      <c r="K18" s="17"/>
      <c r="L18" s="7"/>
      <c r="M18" s="58"/>
      <c r="N18" s="32"/>
      <c r="O18" s="32"/>
      <c r="P18" s="32"/>
      <c r="Q18" s="32"/>
      <c r="R18" s="32"/>
      <c r="S18" s="32"/>
    </row>
    <row r="19" spans="1:19" x14ac:dyDescent="0.2">
      <c r="B19" s="26" t="s">
        <v>278</v>
      </c>
      <c r="C19" s="19"/>
      <c r="D19" s="121"/>
      <c r="E19" s="255">
        <v>49900</v>
      </c>
      <c r="F19" s="255"/>
      <c r="G19" s="289">
        <f>ROUNDUP(((G11*1)/8),0)</f>
        <v>13</v>
      </c>
      <c r="H19" s="289"/>
      <c r="I19" s="131">
        <f>E19*G19</f>
        <v>648700</v>
      </c>
      <c r="K19" s="17"/>
      <c r="L19" s="7"/>
      <c r="M19" s="58"/>
      <c r="N19" s="32"/>
      <c r="O19" s="32"/>
      <c r="P19" s="32"/>
      <c r="Q19" s="32"/>
      <c r="R19" s="32"/>
      <c r="S19" s="32"/>
    </row>
    <row r="20" spans="1:19" x14ac:dyDescent="0.2">
      <c r="B20" s="59" t="s">
        <v>308</v>
      </c>
      <c r="C20" s="58"/>
      <c r="D20" s="58"/>
      <c r="E20" s="260">
        <v>30000</v>
      </c>
      <c r="F20" s="260"/>
      <c r="G20" s="290">
        <f>ROUNDUP(((G11*3)*100%/18),0)+1</f>
        <v>18</v>
      </c>
      <c r="H20" s="290"/>
      <c r="I20" s="204" t="s">
        <v>359</v>
      </c>
      <c r="K20" s="17"/>
      <c r="L20" s="7"/>
      <c r="M20" s="58"/>
      <c r="N20" s="32"/>
      <c r="O20" s="32"/>
      <c r="P20" s="32"/>
      <c r="Q20" s="32"/>
      <c r="R20" s="32"/>
      <c r="S20" s="32"/>
    </row>
    <row r="21" spans="1:19" x14ac:dyDescent="0.2">
      <c r="B21" s="271" t="s">
        <v>76</v>
      </c>
      <c r="C21" s="271"/>
      <c r="D21" s="271"/>
      <c r="E21" s="260">
        <v>11500</v>
      </c>
      <c r="F21" s="260"/>
      <c r="G21" s="261">
        <f>+I5</f>
        <v>100</v>
      </c>
      <c r="H21" s="261"/>
      <c r="I21" s="53">
        <f>G21*E21</f>
        <v>1150000</v>
      </c>
      <c r="K21" s="17"/>
      <c r="L21" s="7"/>
      <c r="M21" s="58"/>
      <c r="N21" s="32"/>
      <c r="O21" s="32"/>
      <c r="P21" s="32"/>
      <c r="Q21" s="32"/>
      <c r="R21" s="32"/>
      <c r="S21" s="32"/>
    </row>
    <row r="22" spans="1:19" x14ac:dyDescent="0.2">
      <c r="B22" s="60" t="s">
        <v>2</v>
      </c>
      <c r="C22" s="60"/>
      <c r="D22" s="60"/>
      <c r="E22" s="261" t="s">
        <v>51</v>
      </c>
      <c r="F22" s="261"/>
      <c r="G22" s="261" t="s">
        <v>51</v>
      </c>
      <c r="H22" s="261"/>
      <c r="I22" s="134" t="s">
        <v>51</v>
      </c>
      <c r="K22" s="17"/>
      <c r="L22" s="7"/>
      <c r="M22" s="58"/>
      <c r="N22" s="32"/>
      <c r="O22" s="32"/>
      <c r="P22" s="32"/>
      <c r="Q22" s="32"/>
      <c r="R22" s="32"/>
      <c r="S22" s="32"/>
    </row>
    <row r="23" spans="1:19" x14ac:dyDescent="0.2">
      <c r="B23" s="58" t="s">
        <v>70</v>
      </c>
      <c r="C23" s="58"/>
      <c r="D23" s="58"/>
      <c r="E23" s="293">
        <v>100000</v>
      </c>
      <c r="F23" s="293"/>
      <c r="G23" s="261">
        <f>IF(I5&lt;80,8,ROUND((I5*10%),0))+2</f>
        <v>12</v>
      </c>
      <c r="H23" s="261"/>
      <c r="I23" s="53">
        <f>G23*E23</f>
        <v>1200000</v>
      </c>
      <c r="K23" s="17"/>
      <c r="L23" s="7"/>
      <c r="M23" s="58"/>
      <c r="N23" s="32"/>
      <c r="O23" s="32"/>
      <c r="P23" s="32"/>
      <c r="Q23" s="32"/>
      <c r="R23" s="32"/>
      <c r="S23" s="32"/>
    </row>
    <row r="24" spans="1:19" ht="16" thickBot="1" x14ac:dyDescent="0.25">
      <c r="B24" s="257" t="s">
        <v>116</v>
      </c>
      <c r="C24" s="257"/>
      <c r="D24" s="257"/>
      <c r="E24" s="257"/>
      <c r="F24" s="257"/>
      <c r="G24" s="257"/>
      <c r="H24" s="61"/>
      <c r="I24" s="62">
        <f>SUM(I7:I23)</f>
        <v>13402700</v>
      </c>
      <c r="J24" s="62">
        <f>SUM(I7:I23)</f>
        <v>13402700</v>
      </c>
      <c r="M24" s="15"/>
      <c r="N24" s="32"/>
      <c r="O24" s="32"/>
      <c r="P24" s="32"/>
      <c r="Q24" s="32"/>
      <c r="R24" s="32"/>
      <c r="S24" s="32"/>
    </row>
    <row r="25" spans="1:19" ht="7.5" customHeight="1" thickTop="1" x14ac:dyDescent="0.2">
      <c r="B25" s="43"/>
      <c r="C25" s="43"/>
      <c r="D25" s="43"/>
      <c r="E25" s="40"/>
      <c r="F25" s="40"/>
      <c r="G25" s="42"/>
      <c r="H25" s="42"/>
      <c r="I25" s="44"/>
      <c r="M25" s="32"/>
      <c r="N25" s="32"/>
      <c r="O25" s="32"/>
      <c r="P25" s="32"/>
      <c r="Q25" s="32"/>
      <c r="R25" s="32"/>
      <c r="S25" s="32"/>
    </row>
    <row r="26" spans="1:19" x14ac:dyDescent="0.2">
      <c r="B26" s="250" t="s">
        <v>3</v>
      </c>
      <c r="C26" s="250"/>
      <c r="D26" s="250"/>
      <c r="E26" s="250"/>
      <c r="F26" s="250"/>
      <c r="G26" s="250"/>
      <c r="H26" s="250"/>
      <c r="I26" s="250"/>
      <c r="M26" s="32"/>
      <c r="N26" s="32"/>
      <c r="O26" s="32"/>
      <c r="P26" s="32"/>
      <c r="Q26" s="32"/>
      <c r="R26" s="32"/>
      <c r="S26" s="32"/>
    </row>
    <row r="27" spans="1:19" ht="4.5" customHeight="1" x14ac:dyDescent="0.2">
      <c r="B27" s="38"/>
      <c r="C27" s="38"/>
      <c r="D27" s="38"/>
      <c r="E27" s="38"/>
      <c r="F27" s="38"/>
      <c r="G27" s="38"/>
      <c r="H27" s="38"/>
      <c r="I27" s="39"/>
      <c r="M27" s="32"/>
      <c r="N27" s="32"/>
      <c r="O27" s="32"/>
      <c r="P27" s="32"/>
      <c r="Q27" s="32"/>
      <c r="R27" s="32"/>
      <c r="S27" s="32"/>
    </row>
    <row r="28" spans="1:19" ht="2.25" customHeight="1" x14ac:dyDescent="0.2">
      <c r="B28" s="45"/>
      <c r="C28" s="45"/>
      <c r="D28" s="45"/>
      <c r="E28" s="45"/>
      <c r="F28" s="45"/>
      <c r="G28" s="45"/>
      <c r="H28" s="45"/>
      <c r="I28" s="46"/>
      <c r="M28" s="32"/>
      <c r="N28" s="32"/>
      <c r="O28" s="32"/>
      <c r="P28" s="32"/>
      <c r="Q28" s="32"/>
      <c r="R28" s="32"/>
      <c r="S28" s="32"/>
    </row>
    <row r="29" spans="1:19" ht="5.25" customHeight="1" x14ac:dyDescent="0.2">
      <c r="A29" s="19"/>
      <c r="B29" s="135"/>
      <c r="C29" s="135"/>
      <c r="D29" s="135"/>
      <c r="E29" s="135"/>
      <c r="F29" s="135"/>
      <c r="G29" s="135"/>
      <c r="H29" s="135"/>
      <c r="I29" s="47"/>
    </row>
    <row r="30" spans="1:19" x14ac:dyDescent="0.2">
      <c r="A30" s="19"/>
      <c r="B30" s="19"/>
      <c r="C30" s="248" t="s">
        <v>117</v>
      </c>
      <c r="D30" s="248"/>
      <c r="E30" s="139" t="s">
        <v>52</v>
      </c>
      <c r="F30" s="20"/>
      <c r="G30" s="20"/>
      <c r="H30" s="139" t="s">
        <v>0</v>
      </c>
      <c r="I30" s="139" t="s">
        <v>4</v>
      </c>
    </row>
    <row r="31" spans="1:19" ht="15" customHeight="1" x14ac:dyDescent="0.2">
      <c r="B31" s="54" t="s">
        <v>77</v>
      </c>
      <c r="C31" s="54"/>
      <c r="D31" s="54"/>
      <c r="E31" s="260">
        <v>1590000</v>
      </c>
      <c r="F31" s="260"/>
      <c r="G31" s="261">
        <v>1</v>
      </c>
      <c r="H31" s="261"/>
      <c r="I31" s="53">
        <f>G31*E31</f>
        <v>1590000</v>
      </c>
      <c r="K31" s="18"/>
      <c r="L31" s="18"/>
      <c r="M31" s="15"/>
      <c r="N31" s="32"/>
      <c r="O31" s="32"/>
      <c r="P31" s="32"/>
      <c r="Q31" s="32"/>
      <c r="R31" s="32"/>
      <c r="S31" s="32"/>
    </row>
    <row r="32" spans="1:19" x14ac:dyDescent="0.2">
      <c r="B32" s="54" t="s">
        <v>281</v>
      </c>
      <c r="C32" s="54"/>
      <c r="D32" s="54"/>
      <c r="E32" s="260">
        <v>1680000</v>
      </c>
      <c r="F32" s="260"/>
      <c r="G32" s="261">
        <v>1</v>
      </c>
      <c r="H32" s="261"/>
      <c r="I32" s="53">
        <f>E32*G32</f>
        <v>1680000</v>
      </c>
      <c r="K32" s="18"/>
      <c r="L32" s="18"/>
      <c r="M32" s="15"/>
      <c r="N32" s="32"/>
      <c r="O32" s="32"/>
      <c r="P32" s="32"/>
      <c r="Q32" s="32"/>
      <c r="R32" s="32"/>
      <c r="S32" s="32"/>
    </row>
    <row r="33" spans="1:19" ht="30" customHeight="1" x14ac:dyDescent="0.2">
      <c r="B33" s="247" t="s">
        <v>284</v>
      </c>
      <c r="C33" s="247"/>
      <c r="D33" s="247"/>
      <c r="E33" s="293">
        <v>4500000</v>
      </c>
      <c r="F33" s="293">
        <v>3800000</v>
      </c>
      <c r="G33" s="134"/>
      <c r="H33" s="134"/>
      <c r="I33" s="53"/>
      <c r="K33" s="18"/>
      <c r="L33" s="18"/>
      <c r="M33" s="15"/>
      <c r="N33" s="32"/>
      <c r="O33" s="32"/>
      <c r="P33" s="32"/>
      <c r="Q33" s="32"/>
      <c r="R33" s="32"/>
      <c r="S33" s="32"/>
    </row>
    <row r="34" spans="1:19" ht="15.75" customHeight="1" x14ac:dyDescent="0.2">
      <c r="B34" s="59" t="s">
        <v>282</v>
      </c>
      <c r="C34" s="59"/>
      <c r="E34" s="260">
        <v>65000</v>
      </c>
      <c r="F34" s="260">
        <v>65000</v>
      </c>
      <c r="G34" s="132"/>
      <c r="H34" s="132"/>
      <c r="I34" s="40"/>
      <c r="K34" s="18"/>
      <c r="L34" s="18"/>
      <c r="M34" s="15"/>
      <c r="N34" s="32"/>
      <c r="O34" s="32"/>
      <c r="P34" s="32"/>
      <c r="Q34" s="32"/>
      <c r="R34" s="32"/>
      <c r="S34" s="32"/>
    </row>
    <row r="35" spans="1:19" ht="15.75" customHeight="1" x14ac:dyDescent="0.2">
      <c r="B35" s="258" t="s">
        <v>179</v>
      </c>
      <c r="C35" s="258"/>
      <c r="D35" s="258"/>
      <c r="E35" s="260">
        <v>700000</v>
      </c>
      <c r="F35" s="260">
        <v>65000</v>
      </c>
      <c r="G35" s="132"/>
      <c r="H35" s="132">
        <v>1</v>
      </c>
      <c r="I35" s="40">
        <f>E35*H35</f>
        <v>700000</v>
      </c>
      <c r="K35" s="18"/>
      <c r="L35" s="18"/>
      <c r="M35" s="15"/>
      <c r="N35" s="32"/>
      <c r="O35" s="32"/>
      <c r="P35" s="32"/>
      <c r="Q35" s="32"/>
      <c r="R35" s="32"/>
      <c r="S35" s="32"/>
    </row>
    <row r="36" spans="1:19" ht="15.75" customHeight="1" x14ac:dyDescent="0.2">
      <c r="B36" s="258" t="s">
        <v>180</v>
      </c>
      <c r="C36" s="258"/>
      <c r="D36" s="258"/>
      <c r="E36" s="260">
        <v>450000</v>
      </c>
      <c r="F36" s="260">
        <v>65000</v>
      </c>
      <c r="G36" s="132"/>
      <c r="H36" s="132">
        <v>1</v>
      </c>
      <c r="I36" s="40">
        <f>E36*H36</f>
        <v>450000</v>
      </c>
      <c r="K36" s="18"/>
      <c r="L36" s="18"/>
      <c r="M36" s="15"/>
      <c r="N36" s="32"/>
      <c r="O36" s="32"/>
      <c r="P36" s="32"/>
      <c r="Q36" s="32"/>
      <c r="R36" s="32"/>
      <c r="S36" s="32"/>
    </row>
    <row r="37" spans="1:19" ht="15.75" customHeight="1" x14ac:dyDescent="0.2">
      <c r="B37" s="59" t="s">
        <v>128</v>
      </c>
      <c r="C37" s="59"/>
      <c r="E37" s="255">
        <v>650000</v>
      </c>
      <c r="F37" s="255"/>
      <c r="G37" s="132"/>
      <c r="H37" s="132">
        <v>1</v>
      </c>
      <c r="I37" s="40">
        <f>E37*H37</f>
        <v>650000</v>
      </c>
      <c r="K37" s="18"/>
      <c r="L37" s="18"/>
      <c r="M37" s="15"/>
      <c r="N37" s="32"/>
      <c r="O37" s="32"/>
      <c r="P37" s="32"/>
      <c r="Q37" s="32"/>
      <c r="R37" s="32"/>
      <c r="S37" s="32"/>
    </row>
    <row r="38" spans="1:19" ht="15.75" customHeight="1" x14ac:dyDescent="0.2">
      <c r="A38" s="21"/>
      <c r="B38" s="59" t="s">
        <v>129</v>
      </c>
      <c r="C38" s="59"/>
      <c r="E38" s="255">
        <v>480000</v>
      </c>
      <c r="F38" s="255"/>
      <c r="G38" s="261"/>
      <c r="H38" s="261"/>
      <c r="I38" s="53"/>
    </row>
    <row r="39" spans="1:19" ht="15.75" customHeight="1" x14ac:dyDescent="0.2">
      <c r="A39" s="21"/>
      <c r="B39" s="59" t="s">
        <v>267</v>
      </c>
      <c r="C39" s="59"/>
      <c r="D39" s="59"/>
      <c r="E39" s="293">
        <v>200000</v>
      </c>
      <c r="F39" s="293">
        <v>160000</v>
      </c>
      <c r="G39" s="179">
        <v>3</v>
      </c>
      <c r="H39" s="179">
        <v>3</v>
      </c>
      <c r="I39" s="53">
        <f>E39*G39</f>
        <v>600000</v>
      </c>
      <c r="K39" s="182">
        <v>2.5</v>
      </c>
    </row>
    <row r="40" spans="1:19" ht="15.75" customHeight="1" x14ac:dyDescent="0.2">
      <c r="A40" s="21"/>
      <c r="B40" s="59" t="s">
        <v>188</v>
      </c>
      <c r="C40" s="59"/>
      <c r="E40" s="255">
        <v>500000</v>
      </c>
      <c r="F40" s="255"/>
      <c r="G40" s="288"/>
      <c r="H40" s="288"/>
      <c r="I40" s="53"/>
    </row>
    <row r="41" spans="1:19" ht="15.75" customHeight="1" x14ac:dyDescent="0.2">
      <c r="A41" s="21"/>
      <c r="B41" s="59" t="s">
        <v>86</v>
      </c>
      <c r="C41" s="59"/>
      <c r="E41" s="260">
        <v>850000</v>
      </c>
      <c r="F41" s="260">
        <v>65000</v>
      </c>
      <c r="G41" s="261"/>
      <c r="H41" s="261"/>
      <c r="I41" s="53"/>
    </row>
    <row r="42" spans="1:19" ht="15.75" customHeight="1" x14ac:dyDescent="0.2">
      <c r="A42" s="21"/>
      <c r="B42" s="247" t="s">
        <v>124</v>
      </c>
      <c r="C42" s="247"/>
      <c r="D42" s="247"/>
      <c r="E42" s="260">
        <v>1850000</v>
      </c>
      <c r="F42" s="260">
        <v>160000</v>
      </c>
      <c r="G42" s="32"/>
      <c r="H42" s="140"/>
      <c r="I42" s="22"/>
    </row>
    <row r="43" spans="1:19" ht="36.75" customHeight="1" x14ac:dyDescent="0.2">
      <c r="A43" s="21"/>
      <c r="B43" s="247" t="s">
        <v>125</v>
      </c>
      <c r="C43" s="247"/>
      <c r="D43" s="247"/>
      <c r="E43" s="260">
        <v>1600000</v>
      </c>
      <c r="F43" s="260">
        <v>160000</v>
      </c>
      <c r="G43" s="261"/>
      <c r="H43" s="261"/>
      <c r="I43" s="53"/>
    </row>
    <row r="44" spans="1:19" ht="15.75" customHeight="1" x14ac:dyDescent="0.2">
      <c r="A44" s="21"/>
      <c r="B44" s="59" t="s">
        <v>265</v>
      </c>
      <c r="C44" s="59"/>
      <c r="E44" s="255">
        <v>7500</v>
      </c>
      <c r="F44" s="255"/>
      <c r="G44" s="134"/>
      <c r="H44" s="134"/>
      <c r="I44" s="53"/>
    </row>
    <row r="45" spans="1:19" ht="15.75" customHeight="1" x14ac:dyDescent="0.2">
      <c r="A45" s="21"/>
      <c r="B45" s="59" t="s">
        <v>266</v>
      </c>
      <c r="C45" s="59"/>
      <c r="E45" s="255">
        <v>9000</v>
      </c>
      <c r="F45" s="255"/>
      <c r="G45" s="134"/>
      <c r="H45" s="134"/>
      <c r="I45" s="53"/>
    </row>
    <row r="46" spans="1:19" ht="15.75" customHeight="1" x14ac:dyDescent="0.2">
      <c r="A46" s="21"/>
      <c r="B46" s="59" t="s">
        <v>268</v>
      </c>
      <c r="C46" s="59"/>
      <c r="E46" s="255">
        <v>65000</v>
      </c>
      <c r="F46" s="255"/>
      <c r="G46" s="134"/>
      <c r="H46" s="134"/>
      <c r="I46" s="53"/>
    </row>
    <row r="47" spans="1:19" ht="15.75" customHeight="1" x14ac:dyDescent="0.2">
      <c r="A47" s="21"/>
      <c r="B47" s="59" t="s">
        <v>279</v>
      </c>
      <c r="C47" s="59"/>
      <c r="E47" s="255">
        <v>220000</v>
      </c>
      <c r="F47" s="255"/>
      <c r="G47" s="134"/>
      <c r="H47" s="134"/>
      <c r="I47" s="53"/>
    </row>
    <row r="48" spans="1:19" ht="15.75" customHeight="1" x14ac:dyDescent="0.2">
      <c r="A48" s="21"/>
      <c r="B48" s="59" t="s">
        <v>280</v>
      </c>
      <c r="C48" s="59"/>
      <c r="E48" s="255">
        <v>140000</v>
      </c>
      <c r="F48" s="255"/>
      <c r="G48" s="134"/>
      <c r="H48" s="134"/>
      <c r="I48" s="53"/>
    </row>
    <row r="49" spans="1:9" ht="48" customHeight="1" x14ac:dyDescent="0.2">
      <c r="A49" s="21"/>
      <c r="B49" s="249" t="s">
        <v>289</v>
      </c>
      <c r="C49" s="249"/>
      <c r="D49" s="249"/>
      <c r="E49" s="255">
        <v>2700000</v>
      </c>
      <c r="F49" s="255"/>
      <c r="G49" s="134"/>
      <c r="H49" s="134"/>
      <c r="I49" s="53"/>
    </row>
    <row r="50" spans="1:9" ht="43.5" customHeight="1" x14ac:dyDescent="0.2">
      <c r="A50" s="21"/>
      <c r="B50" s="249" t="s">
        <v>290</v>
      </c>
      <c r="C50" s="249"/>
      <c r="D50" s="249"/>
      <c r="E50" s="255">
        <v>2200000</v>
      </c>
      <c r="F50" s="255"/>
      <c r="G50" s="145"/>
      <c r="H50" s="145"/>
      <c r="I50" s="53"/>
    </row>
    <row r="51" spans="1:9" ht="43.5" customHeight="1" x14ac:dyDescent="0.2">
      <c r="A51" s="21"/>
      <c r="B51" s="249" t="s">
        <v>291</v>
      </c>
      <c r="C51" s="249"/>
      <c r="D51" s="249"/>
      <c r="E51" s="255">
        <v>1600000</v>
      </c>
      <c r="F51" s="255"/>
      <c r="G51" s="145"/>
      <c r="H51" s="145"/>
      <c r="I51" s="53"/>
    </row>
    <row r="52" spans="1:9" ht="16" thickBot="1" x14ac:dyDescent="0.25">
      <c r="A52" s="21"/>
      <c r="B52" s="257" t="s">
        <v>72</v>
      </c>
      <c r="C52" s="257"/>
      <c r="D52" s="257"/>
      <c r="E52" s="257"/>
      <c r="F52" s="257"/>
      <c r="G52" s="257"/>
      <c r="H52" s="61"/>
      <c r="I52" s="62">
        <f>+SUM(I31:I49)</f>
        <v>5670000</v>
      </c>
    </row>
    <row r="53" spans="1:9" ht="17" thickTop="1" thickBot="1" x14ac:dyDescent="0.25">
      <c r="A53" s="21"/>
      <c r="B53" s="257" t="s">
        <v>126</v>
      </c>
      <c r="C53" s="257"/>
      <c r="D53" s="257"/>
      <c r="E53" s="257"/>
      <c r="F53" s="257"/>
      <c r="G53" s="257"/>
      <c r="H53" s="61"/>
      <c r="I53" s="62">
        <f>+I52+I24</f>
        <v>19072700</v>
      </c>
    </row>
    <row r="54" spans="1:9" ht="16" thickTop="1" x14ac:dyDescent="0.2">
      <c r="A54" s="21"/>
      <c r="B54" s="138"/>
      <c r="C54" s="138"/>
      <c r="D54" s="138"/>
      <c r="E54" s="138"/>
      <c r="F54" s="138"/>
      <c r="G54" s="138"/>
      <c r="H54" s="61"/>
      <c r="I54" s="142"/>
    </row>
    <row r="55" spans="1:9" ht="16" x14ac:dyDescent="0.2">
      <c r="A55" s="21"/>
      <c r="B55" s="155" t="s">
        <v>360</v>
      </c>
      <c r="C55" s="155"/>
      <c r="D55" s="155"/>
      <c r="E55" s="144"/>
      <c r="F55" s="133"/>
      <c r="G55" s="134"/>
      <c r="H55" s="134"/>
      <c r="I55" s="53"/>
    </row>
    <row r="56" spans="1:9" x14ac:dyDescent="0.2">
      <c r="A56" s="21"/>
      <c r="B56" s="106" t="s">
        <v>184</v>
      </c>
      <c r="C56" s="106"/>
      <c r="D56" s="106"/>
      <c r="E56" s="286"/>
      <c r="F56" s="286"/>
      <c r="G56" s="286">
        <v>0.45</v>
      </c>
      <c r="H56" s="286"/>
      <c r="I56" s="107">
        <f>+I7*G56</f>
        <v>1795500</v>
      </c>
    </row>
    <row r="57" spans="1:9" x14ac:dyDescent="0.2">
      <c r="A57" s="21"/>
      <c r="B57" s="106" t="s">
        <v>274</v>
      </c>
      <c r="C57" s="106"/>
      <c r="D57" s="106"/>
      <c r="E57" s="286"/>
      <c r="F57" s="286"/>
      <c r="G57" s="286">
        <v>0.35</v>
      </c>
      <c r="H57" s="286"/>
      <c r="I57" s="107">
        <f>+I35*G57</f>
        <v>244999.99999999997</v>
      </c>
    </row>
    <row r="58" spans="1:9" x14ac:dyDescent="0.2">
      <c r="A58" s="21"/>
      <c r="B58" s="106" t="s">
        <v>275</v>
      </c>
      <c r="C58" s="108"/>
      <c r="D58" s="108"/>
      <c r="E58" s="141"/>
      <c r="F58" s="141"/>
      <c r="G58" s="141"/>
      <c r="H58" s="141">
        <v>0.25</v>
      </c>
      <c r="I58" s="107">
        <f>I36*H58</f>
        <v>112500</v>
      </c>
    </row>
    <row r="59" spans="1:9" x14ac:dyDescent="0.2">
      <c r="A59" s="21"/>
      <c r="B59" s="108" t="s">
        <v>186</v>
      </c>
      <c r="C59" s="108"/>
      <c r="D59" s="108"/>
      <c r="E59" s="286"/>
      <c r="F59" s="286"/>
      <c r="G59" s="286" t="s">
        <v>181</v>
      </c>
      <c r="H59" s="286"/>
      <c r="I59" s="53">
        <f>I13</f>
        <v>580000</v>
      </c>
    </row>
    <row r="60" spans="1:9" x14ac:dyDescent="0.2">
      <c r="A60" s="21"/>
      <c r="B60" s="108" t="s">
        <v>187</v>
      </c>
      <c r="C60" s="108"/>
      <c r="D60" s="108"/>
      <c r="E60" s="287"/>
      <c r="F60" s="287"/>
      <c r="G60" s="286">
        <v>1</v>
      </c>
      <c r="H60" s="286"/>
      <c r="I60" s="53">
        <f>+G60*I32</f>
        <v>1680000</v>
      </c>
    </row>
    <row r="61" spans="1:9" ht="16" thickBot="1" x14ac:dyDescent="0.25">
      <c r="A61" s="21"/>
      <c r="B61" s="257" t="s">
        <v>182</v>
      </c>
      <c r="C61" s="257"/>
      <c r="D61" s="257"/>
      <c r="E61" s="257"/>
      <c r="F61" s="257"/>
      <c r="G61" s="257"/>
      <c r="H61" s="61"/>
      <c r="I61" s="62">
        <f>+SUM(I56:I60)</f>
        <v>4413000</v>
      </c>
    </row>
    <row r="62" spans="1:9" ht="17" thickTop="1" thickBot="1" x14ac:dyDescent="0.25">
      <c r="A62" s="21"/>
      <c r="B62" s="257" t="s">
        <v>183</v>
      </c>
      <c r="C62" s="257"/>
      <c r="D62" s="257"/>
      <c r="E62" s="257"/>
      <c r="F62" s="257"/>
      <c r="G62" s="257"/>
      <c r="H62" s="61"/>
      <c r="I62" s="62">
        <f>+I53-I61</f>
        <v>14659700</v>
      </c>
    </row>
    <row r="63" spans="1:9" ht="16" thickTop="1" x14ac:dyDescent="0.2">
      <c r="A63" s="21"/>
      <c r="B63" s="251" t="str">
        <f>IF($A63&gt;0,VLOOKUP($A63,[2]ADICIONALES!$A$1:$C$200,2,FALSE),"")</f>
        <v/>
      </c>
      <c r="C63" s="251"/>
      <c r="D63" s="251"/>
      <c r="E63" s="252" t="str">
        <f>IF($A63&gt;0,VLOOKUP($A63,[2]ADICIONALES!$A$1:$C$200,3,FALSE),"")</f>
        <v/>
      </c>
      <c r="F63" s="252"/>
      <c r="G63" s="32"/>
      <c r="H63" s="140"/>
      <c r="I63" s="22" t="str">
        <f t="shared" ref="I63:I84" si="0">IF($H63&gt;0,E63*H63,"")</f>
        <v/>
      </c>
    </row>
    <row r="64" spans="1:9" x14ac:dyDescent="0.2">
      <c r="A64" s="21"/>
      <c r="B64" s="251" t="str">
        <f>IF($A64&gt;0,VLOOKUP($A64,[2]ADICIONALES!$A$1:$C$200,2,FALSE),"")</f>
        <v/>
      </c>
      <c r="C64" s="251"/>
      <c r="D64" s="251"/>
      <c r="E64" s="252" t="str">
        <f>IF($A64&gt;0,VLOOKUP($A64,[2]ADICIONALES!$A$1:$C$200,3,FALSE),"")</f>
        <v/>
      </c>
      <c r="F64" s="252"/>
      <c r="G64" s="32"/>
      <c r="H64" s="140"/>
      <c r="I64" s="22">
        <f>+I7+I9+I10+I11+I13+I18+I19+I21+I23+I31+I32+I35+I36+I37+I39-I56-I57-I58-I59-I60</f>
        <v>14659700</v>
      </c>
    </row>
    <row r="65" spans="1:9" x14ac:dyDescent="0.2">
      <c r="A65" s="21"/>
      <c r="B65" s="251" t="str">
        <f>IF($A65&gt;0,VLOOKUP($A65,[2]ADICIONALES!$A$1:$C$200,2,FALSE),"")</f>
        <v/>
      </c>
      <c r="C65" s="251"/>
      <c r="D65" s="251"/>
      <c r="E65" s="252" t="str">
        <f>IF($A65&gt;0,VLOOKUP($A65,[2]ADICIONALES!$A$1:$C$200,3,FALSE),"")</f>
        <v/>
      </c>
      <c r="F65" s="252"/>
      <c r="G65" s="32"/>
      <c r="H65" s="140"/>
      <c r="I65" s="22" t="str">
        <f t="shared" si="0"/>
        <v/>
      </c>
    </row>
    <row r="66" spans="1:9" x14ac:dyDescent="0.2">
      <c r="A66" s="21"/>
      <c r="B66" s="251" t="str">
        <f>IF($A66&gt;0,VLOOKUP($A66,[2]ADICIONALES!$A$1:$C$200,2,FALSE),"")</f>
        <v/>
      </c>
      <c r="C66" s="251"/>
      <c r="D66" s="251"/>
      <c r="E66" s="252" t="str">
        <f>IF($A66&gt;0,VLOOKUP($A66,[2]ADICIONALES!$A$1:$C$200,3,FALSE),"")</f>
        <v/>
      </c>
      <c r="F66" s="252"/>
      <c r="G66" s="32"/>
      <c r="H66" s="140"/>
      <c r="I66" s="22" t="str">
        <f t="shared" si="0"/>
        <v/>
      </c>
    </row>
    <row r="67" spans="1:9" x14ac:dyDescent="0.2">
      <c r="A67" s="21"/>
      <c r="B67" s="251" t="str">
        <f>IF($A67&gt;0,VLOOKUP($A67,[2]ADICIONALES!$A$1:$C$200,2,FALSE),"")</f>
        <v/>
      </c>
      <c r="C67" s="251"/>
      <c r="D67" s="251"/>
      <c r="E67" s="252" t="str">
        <f>IF($A67&gt;0,VLOOKUP($A67,[2]ADICIONALES!$A$1:$C$200,3,FALSE),"")</f>
        <v/>
      </c>
      <c r="F67" s="252"/>
      <c r="G67" s="32"/>
      <c r="H67" s="140"/>
      <c r="I67" s="22" t="str">
        <f t="shared" si="0"/>
        <v/>
      </c>
    </row>
    <row r="68" spans="1:9" x14ac:dyDescent="0.2">
      <c r="A68" s="21"/>
      <c r="B68" s="251" t="str">
        <f>IF($A68&gt;0,VLOOKUP($A68,[2]ADICIONALES!$A$1:$C$200,2,FALSE),"")</f>
        <v/>
      </c>
      <c r="C68" s="251"/>
      <c r="D68" s="251"/>
      <c r="E68" s="252" t="str">
        <f>IF($A68&gt;0,VLOOKUP($A68,[2]ADICIONALES!$A$1:$C$200,3,FALSE),"")</f>
        <v/>
      </c>
      <c r="F68" s="252"/>
      <c r="G68" s="32"/>
      <c r="H68" s="140"/>
      <c r="I68" s="22" t="str">
        <f t="shared" si="0"/>
        <v/>
      </c>
    </row>
    <row r="69" spans="1:9" x14ac:dyDescent="0.2">
      <c r="A69" s="21"/>
      <c r="B69" s="251" t="str">
        <f>IF($A69&gt;0,VLOOKUP($A69,[2]ADICIONALES!$A$1:$C$200,2,FALSE),"")</f>
        <v/>
      </c>
      <c r="C69" s="251"/>
      <c r="D69" s="251"/>
      <c r="E69" s="252" t="str">
        <f>IF($A69&gt;0,VLOOKUP($A69,[2]ADICIONALES!$A$1:$C$200,3,FALSE),"")</f>
        <v/>
      </c>
      <c r="F69" s="252"/>
      <c r="G69" s="32"/>
      <c r="H69" s="140"/>
      <c r="I69" s="22" t="str">
        <f t="shared" si="0"/>
        <v/>
      </c>
    </row>
    <row r="70" spans="1:9" x14ac:dyDescent="0.2">
      <c r="A70" s="21"/>
      <c r="B70" s="251" t="str">
        <f>IF($A70&gt;0,VLOOKUP($A70,[2]ADICIONALES!$A$1:$C$200,2,FALSE),"")</f>
        <v/>
      </c>
      <c r="C70" s="251"/>
      <c r="D70" s="251"/>
      <c r="E70" s="252" t="str">
        <f>IF($A70&gt;0,VLOOKUP($A70,[2]ADICIONALES!$A$1:$C$200,3,FALSE),"")</f>
        <v/>
      </c>
      <c r="F70" s="252"/>
      <c r="G70" s="32"/>
      <c r="H70" s="140"/>
      <c r="I70" s="22" t="str">
        <f t="shared" si="0"/>
        <v/>
      </c>
    </row>
    <row r="71" spans="1:9" x14ac:dyDescent="0.2">
      <c r="A71" s="21"/>
      <c r="B71" s="251" t="str">
        <f>IF($A71&gt;0,VLOOKUP($A71,[2]ADICIONALES!$A$1:$C$200,2,FALSE),"")</f>
        <v/>
      </c>
      <c r="C71" s="251"/>
      <c r="D71" s="251"/>
      <c r="E71" s="252" t="str">
        <f>IF($A71&gt;0,VLOOKUP($A71,[2]ADICIONALES!$A$1:$C$200,3,FALSE),"")</f>
        <v/>
      </c>
      <c r="F71" s="252"/>
      <c r="G71" s="32"/>
      <c r="H71" s="140"/>
      <c r="I71" s="22" t="str">
        <f t="shared" si="0"/>
        <v/>
      </c>
    </row>
    <row r="72" spans="1:9" x14ac:dyDescent="0.2">
      <c r="A72" s="21"/>
      <c r="B72" s="251" t="str">
        <f>IF($A72&gt;0,VLOOKUP($A72,[2]ADICIONALES!$A$1:$C$200,2,FALSE),"")</f>
        <v/>
      </c>
      <c r="C72" s="251"/>
      <c r="D72" s="251"/>
      <c r="E72" s="252" t="str">
        <f>IF($A72&gt;0,VLOOKUP($A72,[2]ADICIONALES!$A$1:$C$200,3,FALSE),"")</f>
        <v/>
      </c>
      <c r="F72" s="252"/>
      <c r="G72" s="32"/>
      <c r="H72" s="140"/>
      <c r="I72" s="22" t="str">
        <f t="shared" si="0"/>
        <v/>
      </c>
    </row>
    <row r="73" spans="1:9" x14ac:dyDescent="0.2">
      <c r="A73" s="21"/>
      <c r="B73" s="251" t="str">
        <f>IF($A73&gt;0,VLOOKUP($A73,[2]ADICIONALES!$A$1:$C$200,2,FALSE),"")</f>
        <v/>
      </c>
      <c r="C73" s="251"/>
      <c r="D73" s="251"/>
      <c r="E73" s="252" t="str">
        <f>IF($A73&gt;0,VLOOKUP($A73,[2]ADICIONALES!$A$1:$C$200,3,FALSE),"")</f>
        <v/>
      </c>
      <c r="F73" s="252"/>
      <c r="G73" s="32"/>
      <c r="H73" s="140"/>
      <c r="I73" s="22" t="str">
        <f t="shared" si="0"/>
        <v/>
      </c>
    </row>
    <row r="74" spans="1:9" x14ac:dyDescent="0.2">
      <c r="A74" s="21"/>
      <c r="B74" s="251" t="str">
        <f>IF($A74&gt;0,VLOOKUP($A74,[2]ADICIONALES!$A$1:$C$200,2,FALSE),"")</f>
        <v/>
      </c>
      <c r="C74" s="251"/>
      <c r="D74" s="251"/>
      <c r="E74" s="252" t="str">
        <f>IF($A74&gt;0,VLOOKUP($A74,[2]ADICIONALES!$A$1:$C$200,3,FALSE),"")</f>
        <v/>
      </c>
      <c r="F74" s="252"/>
      <c r="G74" s="32"/>
      <c r="H74" s="140"/>
      <c r="I74" s="22" t="str">
        <f t="shared" si="0"/>
        <v/>
      </c>
    </row>
    <row r="75" spans="1:9" x14ac:dyDescent="0.2">
      <c r="A75" s="21"/>
      <c r="B75" s="251" t="str">
        <f>IF($A75&gt;0,VLOOKUP($A75,[2]ADICIONALES!$A$1:$C$200,2,FALSE),"")</f>
        <v/>
      </c>
      <c r="C75" s="251"/>
      <c r="D75" s="251"/>
      <c r="E75" s="252" t="str">
        <f>IF($A75&gt;0,VLOOKUP($A75,[2]ADICIONALES!$A$1:$C$200,3,FALSE),"")</f>
        <v/>
      </c>
      <c r="F75" s="252"/>
      <c r="G75" s="32"/>
      <c r="H75" s="140"/>
      <c r="I75" s="22" t="str">
        <f t="shared" si="0"/>
        <v/>
      </c>
    </row>
    <row r="76" spans="1:9" x14ac:dyDescent="0.2">
      <c r="A76" s="21"/>
      <c r="B76" s="251" t="str">
        <f>IF($A76&gt;0,VLOOKUP($A76,[2]ADICIONALES!$A$1:$C$200,2,FALSE),"")</f>
        <v/>
      </c>
      <c r="C76" s="251"/>
      <c r="D76" s="251"/>
      <c r="E76" s="252" t="str">
        <f>IF($A76&gt;0,VLOOKUP($A76,[2]ADICIONALES!$A$1:$C$200,3,FALSE),"")</f>
        <v/>
      </c>
      <c r="F76" s="252"/>
      <c r="G76" s="32"/>
      <c r="H76" s="140"/>
      <c r="I76" s="22" t="str">
        <f t="shared" si="0"/>
        <v/>
      </c>
    </row>
    <row r="77" spans="1:9" x14ac:dyDescent="0.2">
      <c r="A77" s="21"/>
      <c r="B77" s="251" t="str">
        <f>IF($A77&gt;0,VLOOKUP($A77,[2]ADICIONALES!$A$1:$C$200,2,FALSE),"")</f>
        <v/>
      </c>
      <c r="C77" s="251"/>
      <c r="D77" s="251"/>
      <c r="E77" s="252" t="str">
        <f>IF($A77&gt;0,VLOOKUP($A77,[2]ADICIONALES!$A$1:$C$200,3,FALSE),"")</f>
        <v/>
      </c>
      <c r="F77" s="252"/>
      <c r="G77" s="32"/>
      <c r="H77" s="140"/>
      <c r="I77" s="22" t="str">
        <f t="shared" si="0"/>
        <v/>
      </c>
    </row>
    <row r="78" spans="1:9" x14ac:dyDescent="0.2">
      <c r="A78" s="21"/>
      <c r="B78" s="251" t="str">
        <f>IF($A78&gt;0,VLOOKUP($A78,[2]ADICIONALES!$A$1:$C$200,2,FALSE),"")</f>
        <v/>
      </c>
      <c r="C78" s="251"/>
      <c r="D78" s="251"/>
      <c r="E78" s="252" t="str">
        <f>IF($A78&gt;0,VLOOKUP($A78,[2]ADICIONALES!$A$1:$C$200,3,FALSE),"")</f>
        <v/>
      </c>
      <c r="F78" s="252"/>
      <c r="G78" s="32"/>
      <c r="H78" s="140"/>
      <c r="I78" s="22" t="str">
        <f t="shared" si="0"/>
        <v/>
      </c>
    </row>
    <row r="79" spans="1:9" x14ac:dyDescent="0.2">
      <c r="A79" s="21"/>
      <c r="B79" s="251" t="str">
        <f>IF($A79&gt;0,VLOOKUP($A79,[2]ADICIONALES!$A$1:$C$200,2,FALSE),"")</f>
        <v/>
      </c>
      <c r="C79" s="251"/>
      <c r="D79" s="251"/>
      <c r="E79" s="252" t="str">
        <f>IF($A79&gt;0,VLOOKUP($A79,[2]ADICIONALES!$A$1:$C$200,3,FALSE),"")</f>
        <v/>
      </c>
      <c r="F79" s="252"/>
      <c r="G79" s="32"/>
      <c r="H79" s="140"/>
      <c r="I79" s="22" t="str">
        <f t="shared" si="0"/>
        <v/>
      </c>
    </row>
    <row r="80" spans="1:9" x14ac:dyDescent="0.2">
      <c r="A80" s="21"/>
      <c r="B80" s="251" t="str">
        <f>IF($A80&gt;0,VLOOKUP($A80,[2]ADICIONALES!$A$1:$C$200,2,FALSE),"")</f>
        <v/>
      </c>
      <c r="C80" s="251"/>
      <c r="D80" s="251"/>
      <c r="E80" s="252" t="str">
        <f>IF($A80&gt;0,VLOOKUP($A80,[2]ADICIONALES!$A$1:$C$200,3,FALSE),"")</f>
        <v/>
      </c>
      <c r="F80" s="252"/>
      <c r="G80" s="32"/>
      <c r="H80" s="140"/>
      <c r="I80" s="22" t="str">
        <f t="shared" si="0"/>
        <v/>
      </c>
    </row>
    <row r="81" spans="1:19" x14ac:dyDescent="0.2">
      <c r="A81" s="21"/>
      <c r="B81" s="251" t="str">
        <f>IF($A81&gt;0,VLOOKUP($A81,[2]ADICIONALES!$A$1:$C$200,2,FALSE),"")</f>
        <v/>
      </c>
      <c r="C81" s="251"/>
      <c r="D81" s="251"/>
      <c r="E81" s="252" t="str">
        <f>IF($A81&gt;0,VLOOKUP($A81,[2]ADICIONALES!$A$1:$C$200,3,FALSE),"")</f>
        <v/>
      </c>
      <c r="F81" s="252"/>
      <c r="G81" s="32"/>
      <c r="H81" s="140"/>
      <c r="I81" s="22" t="str">
        <f t="shared" si="0"/>
        <v/>
      </c>
    </row>
    <row r="82" spans="1:19" x14ac:dyDescent="0.2">
      <c r="A82" s="21"/>
      <c r="B82" s="251" t="str">
        <f>IF($A82&gt;0,VLOOKUP($A82,[2]ADICIONALES!$A$1:$C$200,2,FALSE),"")</f>
        <v/>
      </c>
      <c r="C82" s="251"/>
      <c r="D82" s="251"/>
      <c r="E82" s="252" t="str">
        <f>IF($A82&gt;0,VLOOKUP($A82,[2]ADICIONALES!$A$1:$C$200,3,FALSE),"")</f>
        <v/>
      </c>
      <c r="F82" s="252"/>
      <c r="G82" s="32"/>
      <c r="H82" s="140"/>
      <c r="I82" s="22" t="str">
        <f t="shared" si="0"/>
        <v/>
      </c>
    </row>
    <row r="83" spans="1:19" x14ac:dyDescent="0.2">
      <c r="A83" s="21"/>
      <c r="B83" s="251" t="str">
        <f>IF($A83&gt;0,VLOOKUP($A83,[2]ADICIONALES!$A$1:$C$200,2,FALSE),"")</f>
        <v/>
      </c>
      <c r="C83" s="251"/>
      <c r="D83" s="251"/>
      <c r="E83" s="252" t="str">
        <f>IF($A83&gt;0,VLOOKUP($A83,[2]ADICIONALES!$A$1:$C$200,3,FALSE),"")</f>
        <v/>
      </c>
      <c r="F83" s="252"/>
      <c r="G83" s="32"/>
      <c r="H83" s="140"/>
      <c r="I83" s="22" t="str">
        <f t="shared" si="0"/>
        <v/>
      </c>
    </row>
    <row r="84" spans="1:19" x14ac:dyDescent="0.2">
      <c r="A84" s="21"/>
      <c r="B84" s="251" t="str">
        <f>IF($A84&gt;0,VLOOKUP($A84,[2]ADICIONALES!$A$1:$C$200,2,FALSE),"")</f>
        <v/>
      </c>
      <c r="C84" s="251"/>
      <c r="D84" s="251"/>
      <c r="E84" s="252" t="str">
        <f>IF($A84&gt;0,VLOOKUP($A84,[2]ADICIONALES!$A$1:$C$200,3,FALSE),"")</f>
        <v/>
      </c>
      <c r="F84" s="252"/>
      <c r="G84" s="32"/>
      <c r="H84" s="140"/>
      <c r="I84" s="22" t="str">
        <f t="shared" si="0"/>
        <v/>
      </c>
    </row>
    <row r="85" spans="1:19" s="25" customFormat="1" x14ac:dyDescent="0.2">
      <c r="A85" s="21"/>
      <c r="B85" s="251" t="str">
        <f>IF($A85&gt;0,VLOOKUP($A85,[2]ADICIONALES!$A$1:$C$200,2,FALSE),"")</f>
        <v/>
      </c>
      <c r="C85" s="251"/>
      <c r="D85" s="251"/>
      <c r="E85" s="253"/>
      <c r="F85" s="253"/>
      <c r="G85" s="23"/>
      <c r="H85" s="140"/>
      <c r="I85" s="24"/>
    </row>
    <row r="86" spans="1:19" x14ac:dyDescent="0.2">
      <c r="E86" s="254"/>
      <c r="F86" s="254"/>
      <c r="G86" s="32"/>
      <c r="H86" s="140"/>
    </row>
    <row r="87" spans="1:19" s="8" customFormat="1" x14ac:dyDescent="0.2">
      <c r="A87" s="6"/>
      <c r="B87" s="6"/>
      <c r="C87" s="6"/>
      <c r="D87" s="6"/>
      <c r="E87" s="254"/>
      <c r="F87" s="254"/>
      <c r="G87" s="32"/>
      <c r="H87" s="140"/>
      <c r="J87" s="6"/>
      <c r="K87" s="6"/>
      <c r="L87" s="6"/>
      <c r="M87" s="6"/>
      <c r="N87" s="6"/>
      <c r="O87" s="6"/>
      <c r="P87" s="6"/>
      <c r="Q87" s="6"/>
      <c r="R87" s="6"/>
      <c r="S87" s="6"/>
    </row>
    <row r="88" spans="1:19" s="8" customFormat="1" x14ac:dyDescent="0.2">
      <c r="A88" s="6"/>
      <c r="B88" s="6"/>
      <c r="C88" s="6"/>
      <c r="D88" s="6"/>
      <c r="E88" s="254"/>
      <c r="F88" s="254"/>
      <c r="G88" s="32"/>
      <c r="H88" s="140"/>
      <c r="J88" s="6"/>
      <c r="K88" s="6"/>
      <c r="L88" s="6"/>
      <c r="M88" s="6"/>
      <c r="N88" s="6"/>
      <c r="O88" s="6"/>
      <c r="P88" s="6"/>
      <c r="Q88" s="6"/>
      <c r="R88" s="6"/>
      <c r="S88" s="6"/>
    </row>
    <row r="89" spans="1:19" s="8" customFormat="1" x14ac:dyDescent="0.2">
      <c r="A89" s="6"/>
      <c r="B89" s="6"/>
      <c r="C89" s="6"/>
      <c r="D89" s="6"/>
      <c r="E89" s="254"/>
      <c r="F89" s="254"/>
      <c r="G89" s="32"/>
      <c r="H89" s="140"/>
      <c r="J89" s="6"/>
      <c r="K89" s="6"/>
      <c r="L89" s="6"/>
      <c r="M89" s="6"/>
      <c r="N89" s="6"/>
      <c r="O89" s="6"/>
      <c r="P89" s="6"/>
      <c r="Q89" s="6"/>
      <c r="R89" s="6"/>
      <c r="S89" s="6"/>
    </row>
    <row r="90" spans="1:19" s="8" customFormat="1" x14ac:dyDescent="0.2">
      <c r="A90" s="6"/>
      <c r="B90" s="6"/>
      <c r="C90" s="6"/>
      <c r="D90" s="6"/>
      <c r="E90" s="254"/>
      <c r="F90" s="254"/>
      <c r="G90" s="32"/>
      <c r="H90" s="140"/>
      <c r="J90" s="6"/>
      <c r="K90" s="6"/>
      <c r="L90" s="6"/>
      <c r="M90" s="6"/>
      <c r="N90" s="6"/>
      <c r="O90" s="6"/>
      <c r="P90" s="6"/>
      <c r="Q90" s="6"/>
      <c r="R90" s="6"/>
      <c r="S90" s="6"/>
    </row>
    <row r="91" spans="1:19" s="8" customFormat="1" x14ac:dyDescent="0.2">
      <c r="A91" s="6"/>
      <c r="B91" s="6"/>
      <c r="C91" s="6"/>
      <c r="D91" s="6"/>
      <c r="E91" s="254"/>
      <c r="F91" s="254"/>
      <c r="G91" s="32"/>
      <c r="H91" s="140"/>
      <c r="J91" s="6"/>
      <c r="K91" s="6"/>
      <c r="L91" s="6"/>
      <c r="M91" s="6"/>
      <c r="N91" s="6"/>
      <c r="O91" s="6"/>
      <c r="P91" s="6"/>
      <c r="Q91" s="6"/>
      <c r="R91" s="6"/>
      <c r="S91" s="6"/>
    </row>
    <row r="92" spans="1:19" s="8" customFormat="1" x14ac:dyDescent="0.2">
      <c r="A92" s="6"/>
      <c r="B92" s="6"/>
      <c r="C92" s="6"/>
      <c r="D92" s="6"/>
      <c r="E92" s="254"/>
      <c r="F92" s="254"/>
      <c r="G92" s="32"/>
      <c r="H92" s="140"/>
      <c r="J92" s="6"/>
      <c r="K92" s="6"/>
      <c r="L92" s="6"/>
      <c r="M92" s="6"/>
      <c r="N92" s="6"/>
      <c r="O92" s="6"/>
      <c r="P92" s="6"/>
      <c r="Q92" s="6"/>
      <c r="R92" s="6"/>
      <c r="S92" s="6"/>
    </row>
    <row r="93" spans="1:19" s="8" customFormat="1" x14ac:dyDescent="0.2">
      <c r="A93" s="6"/>
      <c r="B93" s="6"/>
      <c r="C93" s="6"/>
      <c r="D93" s="6"/>
      <c r="E93" s="254"/>
      <c r="F93" s="254"/>
      <c r="G93" s="32"/>
      <c r="H93" s="140"/>
      <c r="J93" s="6"/>
      <c r="K93" s="6"/>
      <c r="L93" s="6"/>
      <c r="M93" s="6"/>
      <c r="N93" s="6"/>
      <c r="O93" s="6"/>
      <c r="P93" s="6"/>
      <c r="Q93" s="6"/>
      <c r="R93" s="6"/>
      <c r="S93" s="6"/>
    </row>
    <row r="94" spans="1:19" s="8" customFormat="1" x14ac:dyDescent="0.2">
      <c r="A94" s="6"/>
      <c r="B94" s="6"/>
      <c r="C94" s="6"/>
      <c r="D94" s="6"/>
      <c r="E94" s="254"/>
      <c r="F94" s="254"/>
      <c r="G94" s="32"/>
      <c r="H94" s="140"/>
      <c r="J94" s="6"/>
      <c r="K94" s="6"/>
      <c r="L94" s="6"/>
      <c r="M94" s="6"/>
      <c r="N94" s="6"/>
      <c r="O94" s="6"/>
      <c r="P94" s="6"/>
      <c r="Q94" s="6"/>
      <c r="R94" s="6"/>
      <c r="S94" s="6"/>
    </row>
    <row r="95" spans="1:19" s="8" customFormat="1" x14ac:dyDescent="0.2">
      <c r="A95" s="6"/>
      <c r="B95" s="6"/>
      <c r="C95" s="6"/>
      <c r="D95" s="6"/>
      <c r="E95" s="254"/>
      <c r="F95" s="254"/>
      <c r="G95" s="32"/>
      <c r="H95" s="140"/>
      <c r="J95" s="6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2">
      <c r="A96" s="6"/>
      <c r="B96" s="6"/>
      <c r="C96" s="6"/>
      <c r="D96" s="6"/>
      <c r="E96" s="254"/>
      <c r="F96" s="254"/>
      <c r="G96" s="32"/>
      <c r="H96" s="140"/>
      <c r="J96" s="6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2">
      <c r="A97" s="6"/>
      <c r="B97" s="6"/>
      <c r="C97" s="6"/>
      <c r="D97" s="6"/>
      <c r="E97" s="254"/>
      <c r="F97" s="254"/>
      <c r="G97" s="32"/>
      <c r="H97" s="140"/>
      <c r="J97" s="6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2">
      <c r="A98" s="6"/>
      <c r="B98" s="6"/>
      <c r="C98" s="6"/>
      <c r="D98" s="6"/>
      <c r="E98" s="254"/>
      <c r="F98" s="254"/>
      <c r="G98" s="32"/>
      <c r="H98" s="140"/>
      <c r="J98" s="6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2">
      <c r="A99" s="6"/>
      <c r="B99" s="6"/>
      <c r="C99" s="6"/>
      <c r="D99" s="6"/>
      <c r="E99" s="254"/>
      <c r="F99" s="254"/>
      <c r="G99" s="32"/>
      <c r="H99" s="140"/>
      <c r="J99" s="6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2">
      <c r="A100" s="6"/>
      <c r="B100" s="6"/>
      <c r="C100" s="6"/>
      <c r="D100" s="6"/>
      <c r="E100" s="254"/>
      <c r="F100" s="254"/>
      <c r="G100" s="32"/>
      <c r="H100" s="140"/>
      <c r="J100" s="6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2">
      <c r="A101" s="6"/>
      <c r="B101" s="6"/>
      <c r="C101" s="6"/>
      <c r="D101" s="6"/>
      <c r="E101" s="254"/>
      <c r="F101" s="254"/>
      <c r="G101" s="32"/>
      <c r="H101" s="140"/>
      <c r="J101" s="6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2">
      <c r="A102" s="6"/>
      <c r="B102" s="6"/>
      <c r="C102" s="6"/>
      <c r="D102" s="6"/>
      <c r="E102" s="254"/>
      <c r="F102" s="254"/>
      <c r="G102" s="32"/>
      <c r="H102" s="140"/>
      <c r="J102" s="6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2">
      <c r="A103" s="6"/>
      <c r="B103" s="6"/>
      <c r="C103" s="6"/>
      <c r="D103" s="6"/>
      <c r="E103" s="254"/>
      <c r="F103" s="254"/>
      <c r="G103" s="32"/>
      <c r="H103" s="140"/>
      <c r="J103" s="6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2">
      <c r="A104" s="6"/>
      <c r="B104" s="6"/>
      <c r="C104" s="6"/>
      <c r="D104" s="6"/>
      <c r="E104" s="254"/>
      <c r="F104" s="254"/>
      <c r="G104" s="32"/>
      <c r="H104" s="140"/>
      <c r="J104" s="6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2">
      <c r="A105" s="6"/>
      <c r="B105" s="6"/>
      <c r="C105" s="6"/>
      <c r="D105" s="6"/>
      <c r="E105" s="254"/>
      <c r="F105" s="254"/>
      <c r="G105" s="32"/>
      <c r="H105" s="140"/>
      <c r="J105" s="6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2">
      <c r="A106" s="6"/>
      <c r="B106" s="6"/>
      <c r="C106" s="6"/>
      <c r="D106" s="6"/>
      <c r="E106" s="254"/>
      <c r="F106" s="254"/>
      <c r="G106" s="32"/>
      <c r="H106" s="140"/>
      <c r="J106" s="6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2">
      <c r="A107" s="6"/>
      <c r="B107" s="6"/>
      <c r="C107" s="6"/>
      <c r="D107" s="6"/>
      <c r="E107" s="254"/>
      <c r="F107" s="254"/>
      <c r="G107" s="32"/>
      <c r="H107" s="140"/>
      <c r="J107" s="6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2">
      <c r="A108" s="6"/>
      <c r="B108" s="6"/>
      <c r="C108" s="6"/>
      <c r="D108" s="6"/>
      <c r="E108" s="254"/>
      <c r="F108" s="254"/>
      <c r="G108" s="32"/>
      <c r="H108" s="140"/>
      <c r="J108" s="6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2">
      <c r="A109" s="6"/>
      <c r="B109" s="6"/>
      <c r="C109" s="6"/>
      <c r="D109" s="6"/>
      <c r="E109" s="254"/>
      <c r="F109" s="254"/>
      <c r="G109" s="32"/>
      <c r="H109" s="140"/>
      <c r="J109" s="6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2">
      <c r="A110" s="6"/>
      <c r="B110" s="6"/>
      <c r="C110" s="6"/>
      <c r="D110" s="6"/>
      <c r="E110" s="254"/>
      <c r="F110" s="254"/>
      <c r="G110" s="32"/>
      <c r="H110" s="140"/>
      <c r="J110" s="6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2">
      <c r="A111" s="6"/>
      <c r="B111" s="6"/>
      <c r="C111" s="6"/>
      <c r="D111" s="6"/>
      <c r="E111" s="254"/>
      <c r="F111" s="254"/>
      <c r="G111" s="32"/>
      <c r="H111" s="140"/>
      <c r="J111" s="6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2">
      <c r="A112" s="6"/>
      <c r="B112" s="6"/>
      <c r="C112" s="6"/>
      <c r="D112" s="6"/>
      <c r="E112" s="254"/>
      <c r="F112" s="254"/>
      <c r="G112" s="32"/>
      <c r="H112" s="140"/>
      <c r="J112" s="6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2">
      <c r="A113" s="6"/>
      <c r="B113" s="6"/>
      <c r="C113" s="6"/>
      <c r="D113" s="6"/>
      <c r="E113" s="254"/>
      <c r="F113" s="254"/>
      <c r="G113" s="32"/>
      <c r="H113" s="140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2">
      <c r="A114" s="6"/>
      <c r="B114" s="6"/>
      <c r="C114" s="6"/>
      <c r="D114" s="6"/>
      <c r="E114" s="254"/>
      <c r="F114" s="254"/>
      <c r="G114" s="32"/>
      <c r="H114" s="140"/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2">
      <c r="A115" s="6"/>
      <c r="B115" s="6"/>
      <c r="C115" s="6"/>
      <c r="D115" s="6"/>
      <c r="E115" s="254"/>
      <c r="F115" s="254"/>
      <c r="G115" s="32"/>
      <c r="H115" s="140"/>
      <c r="J115" s="6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2">
      <c r="A116" s="6"/>
      <c r="B116" s="6"/>
      <c r="C116" s="6"/>
      <c r="D116" s="6"/>
      <c r="E116" s="254"/>
      <c r="F116" s="254"/>
      <c r="G116" s="32"/>
      <c r="H116" s="140"/>
      <c r="J116" s="6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2">
      <c r="A117" s="6"/>
      <c r="B117" s="6"/>
      <c r="C117" s="6"/>
      <c r="D117" s="6"/>
      <c r="E117" s="254"/>
      <c r="F117" s="254"/>
      <c r="G117" s="32"/>
      <c r="H117" s="140"/>
      <c r="J117" s="6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2">
      <c r="A118" s="6"/>
      <c r="B118" s="6"/>
      <c r="C118" s="6"/>
      <c r="D118" s="6"/>
      <c r="E118" s="254"/>
      <c r="F118" s="254"/>
      <c r="G118" s="32"/>
      <c r="H118" s="140"/>
      <c r="J118" s="6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2">
      <c r="A119" s="6"/>
      <c r="B119" s="6"/>
      <c r="C119" s="6"/>
      <c r="D119" s="6"/>
      <c r="E119" s="254"/>
      <c r="F119" s="254"/>
      <c r="G119" s="32"/>
      <c r="H119" s="140"/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2">
      <c r="A120" s="6"/>
      <c r="B120" s="6"/>
      <c r="C120" s="6"/>
      <c r="D120" s="6"/>
      <c r="E120" s="254"/>
      <c r="F120" s="254"/>
      <c r="G120" s="32"/>
      <c r="H120" s="140"/>
      <c r="J120" s="6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2">
      <c r="A121" s="6"/>
      <c r="B121" s="6"/>
      <c r="C121" s="6"/>
      <c r="D121" s="6"/>
      <c r="E121" s="254"/>
      <c r="F121" s="254"/>
      <c r="G121" s="32"/>
      <c r="H121" s="140"/>
      <c r="J121" s="6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2">
      <c r="A122" s="6"/>
      <c r="B122" s="6"/>
      <c r="C122" s="6"/>
      <c r="D122" s="6"/>
      <c r="E122" s="254"/>
      <c r="F122" s="254"/>
      <c r="G122" s="32"/>
      <c r="H122" s="140"/>
      <c r="J122" s="6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2">
      <c r="A123" s="6"/>
      <c r="B123" s="6"/>
      <c r="C123" s="6"/>
      <c r="D123" s="6"/>
      <c r="E123" s="254"/>
      <c r="F123" s="254"/>
      <c r="G123" s="32"/>
      <c r="H123" s="140"/>
      <c r="J123" s="6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2">
      <c r="A124" s="6"/>
      <c r="B124" s="6"/>
      <c r="C124" s="6"/>
      <c r="D124" s="6"/>
      <c r="E124" s="254"/>
      <c r="F124" s="254"/>
      <c r="G124" s="32"/>
      <c r="H124" s="140"/>
      <c r="J124" s="6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2">
      <c r="A125" s="6"/>
      <c r="B125" s="6"/>
      <c r="C125" s="6"/>
      <c r="D125" s="6"/>
      <c r="E125" s="254"/>
      <c r="F125" s="254"/>
      <c r="G125" s="32"/>
      <c r="H125" s="140"/>
      <c r="J125" s="6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2">
      <c r="A126" s="6"/>
      <c r="B126" s="6"/>
      <c r="C126" s="6"/>
      <c r="D126" s="6"/>
      <c r="E126" s="254"/>
      <c r="F126" s="254"/>
      <c r="G126" s="32"/>
      <c r="H126" s="140"/>
      <c r="J126" s="6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2">
      <c r="A127" s="6"/>
      <c r="B127" s="6"/>
      <c r="C127" s="6"/>
      <c r="D127" s="6"/>
      <c r="E127" s="254"/>
      <c r="F127" s="254"/>
      <c r="G127" s="32"/>
      <c r="H127" s="140"/>
      <c r="J127" s="6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2">
      <c r="A128" s="6"/>
      <c r="B128" s="6"/>
      <c r="C128" s="6"/>
      <c r="D128" s="6"/>
      <c r="E128" s="254"/>
      <c r="F128" s="254"/>
      <c r="G128" s="32"/>
      <c r="H128" s="140"/>
      <c r="J128" s="6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2">
      <c r="A129" s="6"/>
      <c r="B129" s="6"/>
      <c r="C129" s="6"/>
      <c r="D129" s="6"/>
      <c r="E129" s="254"/>
      <c r="F129" s="254"/>
      <c r="G129" s="32"/>
      <c r="H129" s="140"/>
      <c r="J129" s="6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2">
      <c r="A130" s="6"/>
      <c r="B130" s="6"/>
      <c r="C130" s="6"/>
      <c r="D130" s="6"/>
      <c r="E130" s="254"/>
      <c r="F130" s="254"/>
      <c r="G130" s="32"/>
      <c r="H130" s="140"/>
      <c r="J130" s="6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2">
      <c r="A131" s="6"/>
      <c r="B131" s="6"/>
      <c r="C131" s="6"/>
      <c r="D131" s="6"/>
      <c r="E131" s="254"/>
      <c r="F131" s="254"/>
      <c r="G131" s="32"/>
      <c r="H131" s="140"/>
      <c r="J131" s="6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2">
      <c r="A132" s="6"/>
      <c r="B132" s="6"/>
      <c r="C132" s="6"/>
      <c r="D132" s="6"/>
      <c r="E132" s="254"/>
      <c r="F132" s="254"/>
      <c r="G132" s="32"/>
      <c r="H132" s="140"/>
      <c r="J132" s="6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2">
      <c r="A133" s="6"/>
      <c r="B133" s="6"/>
      <c r="C133" s="6"/>
      <c r="D133" s="6"/>
      <c r="E133" s="254"/>
      <c r="F133" s="254"/>
      <c r="G133" s="32"/>
      <c r="H133" s="140"/>
      <c r="J133" s="6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2">
      <c r="A134" s="6"/>
      <c r="B134" s="6"/>
      <c r="C134" s="6"/>
      <c r="D134" s="6"/>
      <c r="E134" s="254"/>
      <c r="F134" s="254"/>
      <c r="G134" s="32"/>
      <c r="H134" s="140"/>
      <c r="J134" s="6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2">
      <c r="A135" s="6"/>
      <c r="B135" s="6"/>
      <c r="C135" s="6"/>
      <c r="D135" s="6"/>
      <c r="E135" s="254"/>
      <c r="F135" s="254"/>
      <c r="G135" s="32"/>
      <c r="H135" s="140"/>
      <c r="J135" s="6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2">
      <c r="A136" s="6"/>
      <c r="B136" s="6"/>
      <c r="C136" s="6"/>
      <c r="D136" s="6"/>
      <c r="E136" s="254"/>
      <c r="F136" s="254"/>
      <c r="G136" s="32"/>
      <c r="H136" s="140"/>
      <c r="J136" s="6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2">
      <c r="A137" s="6"/>
      <c r="B137" s="6"/>
      <c r="C137" s="6"/>
      <c r="D137" s="6"/>
      <c r="E137" s="254"/>
      <c r="F137" s="254"/>
      <c r="G137" s="32"/>
      <c r="H137" s="140"/>
      <c r="J137" s="6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2">
      <c r="A138" s="6"/>
      <c r="B138" s="6"/>
      <c r="C138" s="6"/>
      <c r="D138" s="6"/>
      <c r="E138" s="254"/>
      <c r="F138" s="254"/>
      <c r="G138" s="32"/>
      <c r="H138" s="140"/>
      <c r="J138" s="6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2">
      <c r="A139" s="6"/>
      <c r="B139" s="6"/>
      <c r="C139" s="6"/>
      <c r="D139" s="6"/>
      <c r="E139" s="254"/>
      <c r="F139" s="254"/>
      <c r="G139" s="32"/>
      <c r="H139" s="140"/>
      <c r="J139" s="6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2">
      <c r="A140" s="6"/>
      <c r="B140" s="6"/>
      <c r="C140" s="6"/>
      <c r="D140" s="6"/>
      <c r="E140" s="254"/>
      <c r="F140" s="254"/>
      <c r="G140" s="32"/>
      <c r="H140" s="140"/>
      <c r="J140" s="6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2">
      <c r="A141" s="6"/>
      <c r="B141" s="6"/>
      <c r="C141" s="6"/>
      <c r="D141" s="6"/>
      <c r="E141" s="254"/>
      <c r="F141" s="254"/>
      <c r="G141" s="32"/>
      <c r="H141" s="140"/>
      <c r="J141" s="6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2">
      <c r="A142" s="6"/>
      <c r="B142" s="6"/>
      <c r="C142" s="6"/>
      <c r="D142" s="6"/>
      <c r="E142" s="254"/>
      <c r="F142" s="254"/>
      <c r="G142" s="32"/>
      <c r="H142" s="140"/>
      <c r="J142" s="6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2">
      <c r="A143" s="6"/>
      <c r="B143" s="6"/>
      <c r="C143" s="6"/>
      <c r="D143" s="6"/>
      <c r="E143" s="254"/>
      <c r="F143" s="254"/>
      <c r="G143" s="32"/>
      <c r="H143" s="140"/>
      <c r="J143" s="6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2">
      <c r="A144" s="6"/>
      <c r="B144" s="6"/>
      <c r="C144" s="6"/>
      <c r="D144" s="6"/>
      <c r="E144" s="254"/>
      <c r="F144" s="254"/>
      <c r="G144" s="32"/>
      <c r="H144" s="140"/>
      <c r="J144" s="6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2">
      <c r="A145" s="6"/>
      <c r="B145" s="6"/>
      <c r="C145" s="6"/>
      <c r="D145" s="6"/>
      <c r="E145" s="254"/>
      <c r="F145" s="254"/>
      <c r="G145" s="32"/>
      <c r="H145" s="140"/>
      <c r="J145" s="6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2">
      <c r="A146" s="6"/>
      <c r="B146" s="6"/>
      <c r="C146" s="6"/>
      <c r="D146" s="6"/>
      <c r="E146" s="254"/>
      <c r="F146" s="254"/>
      <c r="G146" s="32"/>
      <c r="H146" s="140"/>
      <c r="J146" s="6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2">
      <c r="A147" s="6"/>
      <c r="B147" s="6"/>
      <c r="C147" s="6"/>
      <c r="D147" s="6"/>
      <c r="E147" s="254"/>
      <c r="F147" s="254"/>
      <c r="G147" s="32"/>
      <c r="H147" s="140"/>
      <c r="J147" s="6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2">
      <c r="A148" s="6"/>
      <c r="B148" s="6"/>
      <c r="C148" s="6"/>
      <c r="D148" s="6"/>
      <c r="E148" s="254"/>
      <c r="F148" s="254"/>
      <c r="G148" s="32"/>
      <c r="H148" s="140"/>
      <c r="J148" s="6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2">
      <c r="A149" s="6"/>
      <c r="B149" s="6"/>
      <c r="C149" s="6"/>
      <c r="D149" s="6"/>
      <c r="E149" s="254"/>
      <c r="F149" s="254"/>
      <c r="G149" s="32"/>
      <c r="H149" s="140"/>
      <c r="J149" s="6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2">
      <c r="A150" s="6"/>
      <c r="B150" s="6"/>
      <c r="C150" s="6"/>
      <c r="D150" s="6"/>
      <c r="E150" s="254"/>
      <c r="F150" s="254"/>
      <c r="G150" s="32"/>
      <c r="H150" s="140"/>
      <c r="J150" s="6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2">
      <c r="A151" s="6"/>
      <c r="B151" s="6"/>
      <c r="C151" s="6"/>
      <c r="D151" s="6"/>
      <c r="E151" s="254"/>
      <c r="F151" s="254"/>
      <c r="G151" s="32"/>
      <c r="H151" s="140"/>
      <c r="J151" s="6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2">
      <c r="A152" s="6"/>
      <c r="B152" s="6"/>
      <c r="C152" s="6"/>
      <c r="D152" s="6"/>
      <c r="E152" s="254"/>
      <c r="F152" s="254"/>
      <c r="G152" s="32"/>
      <c r="H152" s="140"/>
      <c r="J152" s="6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2">
      <c r="A153" s="6"/>
      <c r="B153" s="6"/>
      <c r="C153" s="6"/>
      <c r="D153" s="6"/>
      <c r="E153" s="254"/>
      <c r="F153" s="254"/>
      <c r="G153" s="32"/>
      <c r="H153" s="140"/>
      <c r="J153" s="6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2">
      <c r="A154" s="6"/>
      <c r="B154" s="6"/>
      <c r="C154" s="6"/>
      <c r="D154" s="6"/>
      <c r="E154" s="254"/>
      <c r="F154" s="254"/>
      <c r="G154" s="32"/>
      <c r="H154" s="140"/>
      <c r="J154" s="6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2">
      <c r="A155" s="6"/>
      <c r="B155" s="6"/>
      <c r="C155" s="6"/>
      <c r="D155" s="6"/>
      <c r="E155" s="254"/>
      <c r="F155" s="254"/>
      <c r="G155" s="32"/>
      <c r="H155" s="140"/>
      <c r="J155" s="6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2">
      <c r="A156" s="6"/>
      <c r="B156" s="6"/>
      <c r="C156" s="6"/>
      <c r="D156" s="6"/>
      <c r="E156" s="254"/>
      <c r="F156" s="254"/>
      <c r="G156" s="32"/>
      <c r="H156" s="140"/>
      <c r="J156" s="6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2">
      <c r="A157" s="6"/>
      <c r="B157" s="6"/>
      <c r="C157" s="6"/>
      <c r="D157" s="6"/>
      <c r="E157" s="254"/>
      <c r="F157" s="254"/>
      <c r="G157" s="32"/>
      <c r="H157" s="140"/>
      <c r="J157" s="6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2">
      <c r="A158" s="6"/>
      <c r="B158" s="6"/>
      <c r="C158" s="6"/>
      <c r="D158" s="6"/>
      <c r="E158" s="254"/>
      <c r="F158" s="254"/>
      <c r="G158" s="32"/>
      <c r="H158" s="140"/>
      <c r="J158" s="6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2">
      <c r="A159" s="6"/>
      <c r="B159" s="6"/>
      <c r="C159" s="6"/>
      <c r="D159" s="6"/>
      <c r="E159" s="254"/>
      <c r="F159" s="254"/>
      <c r="G159" s="32"/>
      <c r="H159" s="140"/>
      <c r="J159" s="6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2">
      <c r="A160" s="6"/>
      <c r="B160" s="6"/>
      <c r="C160" s="6"/>
      <c r="D160" s="6"/>
      <c r="E160" s="254"/>
      <c r="F160" s="254"/>
      <c r="G160" s="32"/>
      <c r="H160" s="140"/>
      <c r="J160" s="6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2">
      <c r="A161" s="6"/>
      <c r="B161" s="6"/>
      <c r="C161" s="6"/>
      <c r="D161" s="6"/>
      <c r="E161" s="254"/>
      <c r="F161" s="254"/>
      <c r="G161" s="32"/>
      <c r="H161" s="140"/>
      <c r="J161" s="6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2">
      <c r="A162" s="6"/>
      <c r="B162" s="6"/>
      <c r="C162" s="6"/>
      <c r="D162" s="6"/>
      <c r="E162" s="254"/>
      <c r="F162" s="254"/>
      <c r="G162" s="32"/>
      <c r="H162" s="140"/>
      <c r="J162" s="6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2">
      <c r="A163" s="6"/>
      <c r="B163" s="6"/>
      <c r="C163" s="6"/>
      <c r="D163" s="6"/>
      <c r="E163" s="254"/>
      <c r="F163" s="254"/>
      <c r="G163" s="32"/>
      <c r="H163" s="140"/>
      <c r="J163" s="6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2">
      <c r="A164" s="6"/>
      <c r="B164" s="6"/>
      <c r="C164" s="6"/>
      <c r="D164" s="6"/>
      <c r="E164" s="254"/>
      <c r="F164" s="254"/>
      <c r="G164" s="32"/>
      <c r="H164" s="140"/>
      <c r="J164" s="6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2">
      <c r="A165" s="6"/>
      <c r="B165" s="6"/>
      <c r="C165" s="6"/>
      <c r="D165" s="6"/>
      <c r="E165" s="254"/>
      <c r="F165" s="254"/>
      <c r="G165" s="32"/>
      <c r="H165" s="140"/>
      <c r="J165" s="6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2">
      <c r="A166" s="6"/>
      <c r="B166" s="6"/>
      <c r="C166" s="6"/>
      <c r="D166" s="6"/>
      <c r="E166" s="254"/>
      <c r="F166" s="254"/>
      <c r="G166" s="32"/>
      <c r="H166" s="140"/>
      <c r="J166" s="6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2">
      <c r="A167" s="6"/>
      <c r="B167" s="6"/>
      <c r="C167" s="6"/>
      <c r="D167" s="6"/>
      <c r="E167" s="254"/>
      <c r="F167" s="254"/>
      <c r="G167" s="32"/>
      <c r="H167" s="140"/>
      <c r="J167" s="6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2">
      <c r="A168" s="6"/>
      <c r="B168" s="6"/>
      <c r="C168" s="6"/>
      <c r="D168" s="6"/>
      <c r="E168" s="254"/>
      <c r="F168" s="254"/>
      <c r="G168" s="32"/>
      <c r="H168" s="140"/>
      <c r="J168" s="6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2">
      <c r="A169" s="6"/>
      <c r="B169" s="6"/>
      <c r="C169" s="6"/>
      <c r="D169" s="6"/>
      <c r="E169" s="254"/>
      <c r="F169" s="254"/>
      <c r="G169" s="32"/>
      <c r="H169" s="140"/>
      <c r="J169" s="6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2">
      <c r="A170" s="6"/>
      <c r="B170" s="6"/>
      <c r="C170" s="6"/>
      <c r="D170" s="6"/>
      <c r="E170" s="254"/>
      <c r="F170" s="254"/>
      <c r="G170" s="32"/>
      <c r="H170" s="140"/>
      <c r="J170" s="6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2">
      <c r="A171" s="6"/>
      <c r="B171" s="6"/>
      <c r="C171" s="6"/>
      <c r="D171" s="6"/>
      <c r="E171" s="254"/>
      <c r="F171" s="254"/>
      <c r="G171" s="32"/>
      <c r="H171" s="140"/>
      <c r="J171" s="6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2">
      <c r="A172" s="6"/>
      <c r="B172" s="6"/>
      <c r="C172" s="6"/>
      <c r="D172" s="6"/>
      <c r="E172" s="254"/>
      <c r="F172" s="254"/>
      <c r="G172" s="32"/>
      <c r="H172" s="140"/>
      <c r="J172" s="6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2">
      <c r="A173" s="6"/>
      <c r="B173" s="6"/>
      <c r="C173" s="6"/>
      <c r="D173" s="6"/>
      <c r="E173" s="254"/>
      <c r="F173" s="254"/>
      <c r="G173" s="32"/>
      <c r="H173" s="140"/>
      <c r="J173" s="6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2">
      <c r="A174" s="6"/>
      <c r="B174" s="6"/>
      <c r="C174" s="6"/>
      <c r="D174" s="6"/>
      <c r="E174" s="254"/>
      <c r="F174" s="254"/>
      <c r="G174" s="32"/>
      <c r="H174" s="140"/>
      <c r="J174" s="6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2">
      <c r="A175" s="6"/>
      <c r="B175" s="6"/>
      <c r="C175" s="6"/>
      <c r="D175" s="6"/>
      <c r="E175" s="254"/>
      <c r="F175" s="254"/>
      <c r="G175" s="32"/>
      <c r="H175" s="140"/>
      <c r="J175" s="6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2">
      <c r="A176" s="6"/>
      <c r="B176" s="6"/>
      <c r="C176" s="6"/>
      <c r="D176" s="6"/>
      <c r="E176" s="254"/>
      <c r="F176" s="254"/>
      <c r="G176" s="32"/>
      <c r="H176" s="140"/>
      <c r="J176" s="6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2">
      <c r="A177" s="6"/>
      <c r="B177" s="6"/>
      <c r="C177" s="6"/>
      <c r="D177" s="6"/>
      <c r="E177" s="254"/>
      <c r="F177" s="254"/>
      <c r="G177" s="32"/>
      <c r="H177" s="140"/>
      <c r="J177" s="6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2">
      <c r="A178" s="6"/>
      <c r="B178" s="6"/>
      <c r="C178" s="6"/>
      <c r="D178" s="6"/>
      <c r="E178" s="254"/>
      <c r="F178" s="254"/>
      <c r="G178" s="32"/>
      <c r="H178" s="140"/>
      <c r="J178" s="6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2">
      <c r="A179" s="6"/>
      <c r="B179" s="6"/>
      <c r="C179" s="6"/>
      <c r="D179" s="6"/>
      <c r="E179" s="254"/>
      <c r="F179" s="254"/>
      <c r="G179" s="32"/>
      <c r="H179" s="140"/>
      <c r="J179" s="6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2">
      <c r="A180" s="6"/>
      <c r="B180" s="6"/>
      <c r="C180" s="6"/>
      <c r="D180" s="6"/>
      <c r="E180" s="254"/>
      <c r="F180" s="254"/>
      <c r="G180" s="32"/>
      <c r="H180" s="140"/>
      <c r="J180" s="6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2">
      <c r="A181" s="6"/>
      <c r="B181" s="6"/>
      <c r="C181" s="6"/>
      <c r="D181" s="6"/>
      <c r="E181" s="254"/>
      <c r="F181" s="254"/>
      <c r="G181" s="32"/>
      <c r="H181" s="140"/>
      <c r="J181" s="6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2">
      <c r="A182" s="6"/>
      <c r="B182" s="6"/>
      <c r="C182" s="6"/>
      <c r="D182" s="6"/>
      <c r="E182" s="254"/>
      <c r="F182" s="254"/>
      <c r="G182" s="32"/>
      <c r="H182" s="140"/>
      <c r="J182" s="6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2">
      <c r="A183" s="6"/>
      <c r="B183" s="6"/>
      <c r="C183" s="6"/>
      <c r="D183" s="6"/>
      <c r="E183" s="254"/>
      <c r="F183" s="254"/>
      <c r="G183" s="32"/>
      <c r="H183" s="140"/>
      <c r="J183" s="6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2">
      <c r="A184" s="6"/>
      <c r="B184" s="6"/>
      <c r="C184" s="6"/>
      <c r="D184" s="6"/>
      <c r="E184" s="254"/>
      <c r="F184" s="254"/>
      <c r="G184" s="32"/>
      <c r="H184" s="140"/>
      <c r="J184" s="6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2">
      <c r="A185" s="6"/>
      <c r="B185" s="6"/>
      <c r="C185" s="6"/>
      <c r="D185" s="6"/>
      <c r="E185" s="254"/>
      <c r="F185" s="254"/>
      <c r="G185" s="32"/>
      <c r="H185" s="140"/>
      <c r="J185" s="6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2">
      <c r="A186" s="6"/>
      <c r="B186" s="6"/>
      <c r="C186" s="6"/>
      <c r="D186" s="6"/>
      <c r="E186" s="254"/>
      <c r="F186" s="254"/>
      <c r="G186" s="32"/>
      <c r="H186" s="140"/>
      <c r="J186" s="6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2">
      <c r="A187" s="6"/>
      <c r="B187" s="6"/>
      <c r="C187" s="6"/>
      <c r="D187" s="6"/>
      <c r="E187" s="254"/>
      <c r="F187" s="254"/>
      <c r="G187" s="32"/>
      <c r="H187" s="140"/>
      <c r="J187" s="6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2">
      <c r="A188" s="6"/>
      <c r="B188" s="6"/>
      <c r="C188" s="6"/>
      <c r="D188" s="6"/>
      <c r="E188" s="254"/>
      <c r="F188" s="254"/>
      <c r="G188" s="32"/>
      <c r="H188" s="140"/>
      <c r="J188" s="6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2">
      <c r="A189" s="6"/>
      <c r="B189" s="6"/>
      <c r="C189" s="6"/>
      <c r="D189" s="6"/>
      <c r="E189" s="254"/>
      <c r="F189" s="254"/>
      <c r="G189" s="32"/>
      <c r="H189" s="140"/>
      <c r="J189" s="6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2">
      <c r="A190" s="6"/>
      <c r="B190" s="6"/>
      <c r="C190" s="6"/>
      <c r="D190" s="6"/>
      <c r="E190" s="254"/>
      <c r="F190" s="254"/>
      <c r="G190" s="32"/>
      <c r="H190" s="140"/>
      <c r="J190" s="6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2">
      <c r="A191" s="6"/>
      <c r="B191" s="6"/>
      <c r="C191" s="6"/>
      <c r="D191" s="6"/>
      <c r="E191" s="254"/>
      <c r="F191" s="254"/>
      <c r="G191" s="32"/>
      <c r="H191" s="140"/>
      <c r="J191" s="6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2">
      <c r="A192" s="6"/>
      <c r="B192" s="6"/>
      <c r="C192" s="6"/>
      <c r="D192" s="6"/>
      <c r="E192" s="254"/>
      <c r="F192" s="254"/>
      <c r="G192" s="32"/>
      <c r="H192" s="140"/>
      <c r="J192" s="6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2">
      <c r="A193" s="6"/>
      <c r="B193" s="6"/>
      <c r="C193" s="6"/>
      <c r="D193" s="6"/>
      <c r="E193" s="254"/>
      <c r="F193" s="254"/>
      <c r="G193" s="32"/>
      <c r="H193" s="140"/>
      <c r="J193" s="6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2">
      <c r="A194" s="6"/>
      <c r="B194" s="6"/>
      <c r="C194" s="6"/>
      <c r="D194" s="6"/>
      <c r="E194" s="254"/>
      <c r="F194" s="254"/>
      <c r="G194" s="32"/>
      <c r="H194" s="140"/>
      <c r="J194" s="6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2">
      <c r="A195" s="6"/>
      <c r="B195" s="6"/>
      <c r="C195" s="6"/>
      <c r="D195" s="6"/>
      <c r="E195" s="254"/>
      <c r="F195" s="254"/>
      <c r="G195" s="32"/>
      <c r="H195" s="140"/>
      <c r="J195" s="6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2">
      <c r="A196" s="6"/>
      <c r="B196" s="6"/>
      <c r="C196" s="6"/>
      <c r="D196" s="6"/>
      <c r="E196" s="254"/>
      <c r="F196" s="254"/>
      <c r="G196" s="32"/>
      <c r="H196" s="140"/>
      <c r="J196" s="6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2">
      <c r="A197" s="6"/>
      <c r="B197" s="6"/>
      <c r="C197" s="6"/>
      <c r="D197" s="6"/>
      <c r="E197" s="254"/>
      <c r="F197" s="254"/>
      <c r="G197" s="32"/>
      <c r="H197" s="140"/>
      <c r="J197" s="6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2">
      <c r="A198" s="6"/>
      <c r="B198" s="6"/>
      <c r="C198" s="6"/>
      <c r="D198" s="6"/>
      <c r="E198" s="254"/>
      <c r="F198" s="254"/>
      <c r="G198" s="32"/>
      <c r="H198" s="140"/>
      <c r="J198" s="6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2">
      <c r="A199" s="6"/>
      <c r="B199" s="6"/>
      <c r="C199" s="6"/>
      <c r="D199" s="6"/>
      <c r="E199" s="254"/>
      <c r="F199" s="254"/>
      <c r="G199" s="32"/>
      <c r="H199" s="140"/>
      <c r="J199" s="6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2">
      <c r="A200" s="6"/>
      <c r="B200" s="6"/>
      <c r="C200" s="6"/>
      <c r="D200" s="6"/>
      <c r="E200" s="254"/>
      <c r="F200" s="254"/>
      <c r="G200" s="32"/>
      <c r="H200" s="140"/>
      <c r="J200" s="6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2">
      <c r="A201" s="6"/>
      <c r="B201" s="6"/>
      <c r="C201" s="6"/>
      <c r="D201" s="6"/>
      <c r="E201" s="254"/>
      <c r="F201" s="254"/>
      <c r="G201" s="32"/>
      <c r="H201" s="140"/>
      <c r="J201" s="6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2">
      <c r="A202" s="6"/>
      <c r="B202" s="6"/>
      <c r="C202" s="6"/>
      <c r="D202" s="6"/>
      <c r="E202" s="254"/>
      <c r="F202" s="254"/>
      <c r="G202" s="32"/>
      <c r="H202" s="140"/>
      <c r="J202" s="6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2">
      <c r="A203" s="6"/>
      <c r="B203" s="6"/>
      <c r="C203" s="6"/>
      <c r="D203" s="6"/>
      <c r="E203" s="254"/>
      <c r="F203" s="254"/>
      <c r="G203" s="32"/>
      <c r="H203" s="140"/>
      <c r="J203" s="6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2">
      <c r="A204" s="6"/>
      <c r="B204" s="6"/>
      <c r="C204" s="6"/>
      <c r="D204" s="6"/>
      <c r="E204" s="254"/>
      <c r="F204" s="254"/>
      <c r="G204" s="32"/>
      <c r="H204" s="140"/>
      <c r="J204" s="6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2">
      <c r="A205" s="6"/>
      <c r="B205" s="6"/>
      <c r="C205" s="6"/>
      <c r="D205" s="6"/>
      <c r="E205" s="254"/>
      <c r="F205" s="254"/>
      <c r="G205" s="32"/>
      <c r="H205" s="140"/>
      <c r="J205" s="6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2">
      <c r="A206" s="6"/>
      <c r="B206" s="6"/>
      <c r="C206" s="6"/>
      <c r="D206" s="6"/>
      <c r="E206" s="254"/>
      <c r="F206" s="254"/>
      <c r="G206" s="32"/>
      <c r="H206" s="140"/>
      <c r="J206" s="6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2">
      <c r="A207" s="6"/>
      <c r="B207" s="6"/>
      <c r="C207" s="6"/>
      <c r="D207" s="6"/>
      <c r="E207" s="254"/>
      <c r="F207" s="254"/>
      <c r="G207" s="32"/>
      <c r="H207" s="140"/>
      <c r="J207" s="6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2">
      <c r="A208" s="6"/>
      <c r="B208" s="6"/>
      <c r="C208" s="6"/>
      <c r="D208" s="6"/>
      <c r="E208" s="254"/>
      <c r="F208" s="254"/>
      <c r="G208" s="32"/>
      <c r="H208" s="140"/>
      <c r="J208" s="6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2">
      <c r="A209" s="6"/>
      <c r="B209" s="6"/>
      <c r="C209" s="6"/>
      <c r="D209" s="6"/>
      <c r="E209" s="254"/>
      <c r="F209" s="254"/>
      <c r="G209" s="32"/>
      <c r="H209" s="140"/>
      <c r="J209" s="6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2">
      <c r="A210" s="6"/>
      <c r="B210" s="6"/>
      <c r="C210" s="6"/>
      <c r="D210" s="6"/>
      <c r="E210" s="254"/>
      <c r="F210" s="254"/>
      <c r="G210" s="32"/>
      <c r="H210" s="140"/>
      <c r="J210" s="6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2">
      <c r="A211" s="6"/>
      <c r="B211" s="6"/>
      <c r="C211" s="6"/>
      <c r="D211" s="6"/>
      <c r="E211" s="254"/>
      <c r="F211" s="254"/>
      <c r="G211" s="32"/>
      <c r="H211" s="140"/>
      <c r="J211" s="6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2">
      <c r="A212" s="6"/>
      <c r="B212" s="6"/>
      <c r="C212" s="6"/>
      <c r="D212" s="6"/>
      <c r="E212" s="254"/>
      <c r="F212" s="254"/>
      <c r="G212" s="32"/>
      <c r="H212" s="32"/>
      <c r="J212" s="6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2">
      <c r="A213" s="6"/>
      <c r="B213" s="6"/>
      <c r="C213" s="6"/>
      <c r="D213" s="6"/>
      <c r="E213" s="254"/>
      <c r="F213" s="254"/>
      <c r="G213" s="32"/>
      <c r="H213" s="32"/>
      <c r="J213" s="6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2">
      <c r="A214" s="6"/>
      <c r="B214" s="6"/>
      <c r="C214" s="6"/>
      <c r="D214" s="6"/>
      <c r="E214" s="254"/>
      <c r="F214" s="254"/>
      <c r="G214" s="32"/>
      <c r="H214" s="32"/>
      <c r="J214" s="6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2">
      <c r="A215" s="6"/>
      <c r="B215" s="6"/>
      <c r="C215" s="6"/>
      <c r="D215" s="6"/>
      <c r="E215" s="254"/>
      <c r="F215" s="254"/>
      <c r="G215" s="32"/>
      <c r="H215" s="32"/>
      <c r="J215" s="6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2">
      <c r="A216" s="6"/>
      <c r="B216" s="6"/>
      <c r="C216" s="6"/>
      <c r="D216" s="6"/>
      <c r="E216" s="254"/>
      <c r="F216" s="254"/>
      <c r="G216" s="32"/>
      <c r="H216" s="32"/>
      <c r="J216" s="6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2">
      <c r="A217" s="6"/>
      <c r="B217" s="6"/>
      <c r="C217" s="6"/>
      <c r="D217" s="6"/>
      <c r="E217" s="254"/>
      <c r="F217" s="254"/>
      <c r="G217" s="32"/>
      <c r="H217" s="32"/>
      <c r="J217" s="6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2">
      <c r="A218" s="6"/>
      <c r="B218" s="6"/>
      <c r="C218" s="6"/>
      <c r="D218" s="6"/>
      <c r="E218" s="254"/>
      <c r="F218" s="254"/>
      <c r="G218" s="32"/>
      <c r="H218" s="32"/>
      <c r="J218" s="6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2">
      <c r="A219" s="6"/>
      <c r="B219" s="6"/>
      <c r="C219" s="6"/>
      <c r="D219" s="6"/>
      <c r="E219" s="254"/>
      <c r="F219" s="254"/>
      <c r="G219" s="32"/>
      <c r="H219" s="32"/>
      <c r="J219" s="6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2">
      <c r="A220" s="6"/>
      <c r="B220" s="6"/>
      <c r="C220" s="6"/>
      <c r="D220" s="6"/>
      <c r="E220" s="254"/>
      <c r="F220" s="254"/>
      <c r="G220" s="32"/>
      <c r="H220" s="32"/>
      <c r="J220" s="6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2">
      <c r="A221" s="6"/>
      <c r="B221" s="6"/>
      <c r="C221" s="6"/>
      <c r="D221" s="6"/>
      <c r="E221" s="254"/>
      <c r="F221" s="254"/>
      <c r="G221" s="32"/>
      <c r="H221" s="32"/>
      <c r="J221" s="6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2">
      <c r="A222" s="6"/>
      <c r="B222" s="6"/>
      <c r="C222" s="6"/>
      <c r="D222" s="6"/>
      <c r="E222" s="254"/>
      <c r="F222" s="254"/>
      <c r="G222" s="32"/>
      <c r="H222" s="32"/>
      <c r="J222" s="6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2">
      <c r="A223" s="6"/>
      <c r="B223" s="6"/>
      <c r="C223" s="6"/>
      <c r="D223" s="6"/>
      <c r="E223" s="254"/>
      <c r="F223" s="254"/>
      <c r="G223" s="32"/>
      <c r="H223" s="32"/>
      <c r="J223" s="6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2">
      <c r="A224" s="6"/>
      <c r="B224" s="6"/>
      <c r="C224" s="6"/>
      <c r="D224" s="6"/>
      <c r="E224" s="254"/>
      <c r="F224" s="254"/>
      <c r="G224" s="32"/>
      <c r="H224" s="32"/>
      <c r="J224" s="6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2">
      <c r="A225" s="6"/>
      <c r="B225" s="6"/>
      <c r="C225" s="6"/>
      <c r="D225" s="6"/>
      <c r="E225" s="254"/>
      <c r="F225" s="254"/>
      <c r="G225" s="32"/>
      <c r="H225" s="32"/>
      <c r="J225" s="6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2">
      <c r="A226" s="6"/>
      <c r="B226" s="6"/>
      <c r="C226" s="6"/>
      <c r="D226" s="6"/>
      <c r="E226" s="254"/>
      <c r="F226" s="254"/>
      <c r="G226" s="32"/>
      <c r="H226" s="32"/>
      <c r="J226" s="6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2">
      <c r="A227" s="6"/>
      <c r="B227" s="6"/>
      <c r="C227" s="6"/>
      <c r="D227" s="6"/>
      <c r="E227" s="254"/>
      <c r="F227" s="254"/>
      <c r="G227" s="32"/>
      <c r="H227" s="32"/>
      <c r="J227" s="6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2">
      <c r="A228" s="6"/>
      <c r="B228" s="6"/>
      <c r="C228" s="6"/>
      <c r="D228" s="6"/>
      <c r="E228" s="254"/>
      <c r="F228" s="254"/>
      <c r="G228" s="32"/>
      <c r="H228" s="32"/>
      <c r="J228" s="6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2">
      <c r="A229" s="6"/>
      <c r="B229" s="6"/>
      <c r="C229" s="6"/>
      <c r="D229" s="6"/>
      <c r="E229" s="254"/>
      <c r="F229" s="254"/>
      <c r="G229" s="32"/>
      <c r="H229" s="32"/>
      <c r="J229" s="6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2">
      <c r="A230" s="6"/>
      <c r="B230" s="6"/>
      <c r="C230" s="6"/>
      <c r="D230" s="6"/>
      <c r="E230" s="254"/>
      <c r="F230" s="254"/>
      <c r="G230" s="32"/>
      <c r="H230" s="32"/>
      <c r="J230" s="6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2">
      <c r="A231" s="6"/>
      <c r="B231" s="6"/>
      <c r="C231" s="6"/>
      <c r="D231" s="6"/>
      <c r="E231" s="254"/>
      <c r="F231" s="254"/>
      <c r="G231" s="32"/>
      <c r="H231" s="32"/>
      <c r="J231" s="6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2">
      <c r="A232" s="6"/>
      <c r="B232" s="6"/>
      <c r="C232" s="6"/>
      <c r="D232" s="6"/>
      <c r="E232" s="254"/>
      <c r="F232" s="254"/>
      <c r="G232" s="32"/>
      <c r="H232" s="32"/>
      <c r="J232" s="6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2">
      <c r="A233" s="6"/>
      <c r="B233" s="6"/>
      <c r="C233" s="6"/>
      <c r="D233" s="6"/>
      <c r="E233" s="254"/>
      <c r="F233" s="254"/>
      <c r="G233" s="32"/>
      <c r="H233" s="32"/>
      <c r="J233" s="6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2">
      <c r="A234" s="6"/>
      <c r="B234" s="6"/>
      <c r="C234" s="6"/>
      <c r="D234" s="6"/>
      <c r="E234" s="254"/>
      <c r="F234" s="254"/>
      <c r="G234" s="32"/>
      <c r="H234" s="32"/>
      <c r="J234" s="6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2">
      <c r="A235" s="6"/>
      <c r="B235" s="6"/>
      <c r="C235" s="6"/>
      <c r="D235" s="6"/>
      <c r="E235" s="254"/>
      <c r="F235" s="254"/>
      <c r="G235" s="32"/>
      <c r="H235" s="32"/>
      <c r="J235" s="6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2">
      <c r="A236" s="6"/>
      <c r="B236" s="6"/>
      <c r="C236" s="6"/>
      <c r="D236" s="6"/>
      <c r="E236" s="254"/>
      <c r="F236" s="254"/>
      <c r="G236" s="32"/>
      <c r="H236" s="32"/>
      <c r="J236" s="6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2">
      <c r="A237" s="6"/>
      <c r="B237" s="6"/>
      <c r="C237" s="6"/>
      <c r="D237" s="6"/>
      <c r="E237" s="254"/>
      <c r="F237" s="254"/>
      <c r="G237" s="32"/>
      <c r="H237" s="32"/>
      <c r="J237" s="6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2">
      <c r="A238" s="6"/>
      <c r="B238" s="6"/>
      <c r="C238" s="6"/>
      <c r="D238" s="6"/>
      <c r="E238" s="254"/>
      <c r="F238" s="254"/>
      <c r="G238" s="32"/>
      <c r="H238" s="32"/>
      <c r="J238" s="6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2">
      <c r="A239" s="6"/>
      <c r="B239" s="6"/>
      <c r="C239" s="6"/>
      <c r="D239" s="6"/>
      <c r="E239" s="254"/>
      <c r="F239" s="254"/>
      <c r="G239" s="32"/>
      <c r="H239" s="32"/>
      <c r="J239" s="6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2">
      <c r="A240" s="6"/>
      <c r="B240" s="6"/>
      <c r="C240" s="6"/>
      <c r="D240" s="6"/>
      <c r="E240" s="254"/>
      <c r="F240" s="254"/>
      <c r="G240" s="32"/>
      <c r="H240" s="32"/>
      <c r="J240" s="6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2">
      <c r="A241" s="6"/>
      <c r="B241" s="6"/>
      <c r="C241" s="6"/>
      <c r="D241" s="6"/>
      <c r="E241" s="254"/>
      <c r="F241" s="254"/>
      <c r="G241" s="32"/>
      <c r="H241" s="32"/>
      <c r="J241" s="6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2">
      <c r="A242" s="6"/>
      <c r="B242" s="6"/>
      <c r="C242" s="6"/>
      <c r="D242" s="6"/>
      <c r="E242" s="254"/>
      <c r="F242" s="254"/>
      <c r="G242" s="32"/>
      <c r="H242" s="32"/>
      <c r="J242" s="6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2">
      <c r="A243" s="6"/>
      <c r="B243" s="6"/>
      <c r="C243" s="6"/>
      <c r="D243" s="6"/>
      <c r="E243" s="254"/>
      <c r="F243" s="254"/>
      <c r="G243" s="32"/>
      <c r="H243" s="32"/>
      <c r="J243" s="6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2">
      <c r="A244" s="6"/>
      <c r="B244" s="6"/>
      <c r="C244" s="6"/>
      <c r="D244" s="6"/>
      <c r="E244" s="254"/>
      <c r="F244" s="254"/>
      <c r="G244" s="32"/>
      <c r="H244" s="32"/>
      <c r="J244" s="6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2">
      <c r="A245" s="6"/>
      <c r="B245" s="6"/>
      <c r="C245" s="6"/>
      <c r="D245" s="6"/>
      <c r="E245" s="254"/>
      <c r="F245" s="254"/>
      <c r="G245" s="32"/>
      <c r="H245" s="32"/>
      <c r="J245" s="6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2">
      <c r="A246" s="6"/>
      <c r="B246" s="6"/>
      <c r="C246" s="6"/>
      <c r="D246" s="6"/>
      <c r="E246" s="254"/>
      <c r="F246" s="254"/>
      <c r="G246" s="32"/>
      <c r="H246" s="32"/>
      <c r="J246" s="6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2">
      <c r="A247" s="6"/>
      <c r="B247" s="6"/>
      <c r="C247" s="6"/>
      <c r="D247" s="6"/>
      <c r="E247" s="254"/>
      <c r="F247" s="254"/>
      <c r="G247" s="32"/>
      <c r="H247" s="32"/>
      <c r="J247" s="6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2">
      <c r="A248" s="6"/>
      <c r="B248" s="6"/>
      <c r="C248" s="6"/>
      <c r="D248" s="6"/>
      <c r="E248" s="254"/>
      <c r="F248" s="254"/>
      <c r="G248" s="32"/>
      <c r="H248" s="32"/>
      <c r="J248" s="6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2">
      <c r="A249" s="6"/>
      <c r="B249" s="6"/>
      <c r="C249" s="6"/>
      <c r="D249" s="6"/>
      <c r="E249" s="254"/>
      <c r="F249" s="254"/>
      <c r="G249" s="32"/>
      <c r="H249" s="32"/>
      <c r="J249" s="6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2">
      <c r="A250" s="6"/>
      <c r="B250" s="6"/>
      <c r="C250" s="6"/>
      <c r="D250" s="6"/>
      <c r="E250" s="254"/>
      <c r="F250" s="254"/>
      <c r="G250" s="32"/>
      <c r="H250" s="32"/>
      <c r="J250" s="6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2">
      <c r="A251" s="6"/>
      <c r="B251" s="6"/>
      <c r="C251" s="6"/>
      <c r="D251" s="6"/>
      <c r="E251" s="254"/>
      <c r="F251" s="254"/>
      <c r="G251" s="32"/>
      <c r="H251" s="32"/>
      <c r="J251" s="6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2">
      <c r="A252" s="6"/>
      <c r="B252" s="6"/>
      <c r="C252" s="6"/>
      <c r="D252" s="6"/>
      <c r="E252" s="254"/>
      <c r="F252" s="254"/>
      <c r="G252" s="32"/>
      <c r="H252" s="32"/>
      <c r="J252" s="6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2">
      <c r="A253" s="6"/>
      <c r="B253" s="6"/>
      <c r="C253" s="6"/>
      <c r="D253" s="6"/>
      <c r="E253" s="254"/>
      <c r="F253" s="254"/>
      <c r="G253" s="32"/>
      <c r="H253" s="32"/>
      <c r="J253" s="6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2">
      <c r="A254" s="6"/>
      <c r="B254" s="6"/>
      <c r="C254" s="6"/>
      <c r="D254" s="6"/>
      <c r="E254" s="254"/>
      <c r="F254" s="254"/>
      <c r="G254" s="32"/>
      <c r="H254" s="32"/>
      <c r="J254" s="6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2">
      <c r="A255" s="6"/>
      <c r="B255" s="6"/>
      <c r="C255" s="6"/>
      <c r="D255" s="6"/>
      <c r="E255" s="254"/>
      <c r="F255" s="254"/>
      <c r="G255" s="32"/>
      <c r="H255" s="32"/>
      <c r="J255" s="6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2">
      <c r="A256" s="6"/>
      <c r="B256" s="6"/>
      <c r="C256" s="6"/>
      <c r="D256" s="6"/>
      <c r="E256" s="254"/>
      <c r="F256" s="254"/>
      <c r="G256" s="32"/>
      <c r="H256" s="32"/>
      <c r="J256" s="6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2">
      <c r="A257" s="6"/>
      <c r="B257" s="6"/>
      <c r="C257" s="6"/>
      <c r="D257" s="6"/>
      <c r="E257" s="254"/>
      <c r="F257" s="254"/>
      <c r="G257" s="32"/>
      <c r="H257" s="32"/>
      <c r="J257" s="6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2">
      <c r="A258" s="6"/>
      <c r="B258" s="6"/>
      <c r="C258" s="6"/>
      <c r="D258" s="6"/>
      <c r="E258" s="254"/>
      <c r="F258" s="254"/>
      <c r="G258" s="32"/>
      <c r="H258" s="32"/>
      <c r="J258" s="6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2">
      <c r="A259" s="6"/>
      <c r="B259" s="6"/>
      <c r="C259" s="6"/>
      <c r="D259" s="6"/>
      <c r="E259" s="254"/>
      <c r="F259" s="254"/>
      <c r="G259" s="32"/>
      <c r="H259" s="32"/>
      <c r="J259" s="6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2">
      <c r="A260" s="6"/>
      <c r="B260" s="6"/>
      <c r="C260" s="6"/>
      <c r="D260" s="6"/>
      <c r="E260" s="254"/>
      <c r="F260" s="254"/>
      <c r="G260" s="32"/>
      <c r="H260" s="32"/>
      <c r="J260" s="6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2">
      <c r="A261" s="6"/>
      <c r="B261" s="6"/>
      <c r="C261" s="6"/>
      <c r="D261" s="6"/>
      <c r="E261" s="254"/>
      <c r="F261" s="254"/>
      <c r="G261" s="32"/>
      <c r="H261" s="32"/>
      <c r="J261" s="6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2">
      <c r="A262" s="6"/>
      <c r="B262" s="6"/>
      <c r="C262" s="6"/>
      <c r="D262" s="6"/>
      <c r="E262" s="254"/>
      <c r="F262" s="254"/>
      <c r="G262" s="32"/>
      <c r="H262" s="32"/>
      <c r="J262" s="6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2">
      <c r="A263" s="6"/>
      <c r="B263" s="6"/>
      <c r="C263" s="6"/>
      <c r="D263" s="6"/>
      <c r="E263" s="254"/>
      <c r="F263" s="254"/>
      <c r="G263" s="32"/>
      <c r="H263" s="32"/>
      <c r="J263" s="6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2">
      <c r="A264" s="6"/>
      <c r="B264" s="6"/>
      <c r="C264" s="6"/>
      <c r="D264" s="6"/>
      <c r="E264" s="254"/>
      <c r="F264" s="254"/>
      <c r="G264" s="32"/>
      <c r="H264" s="32"/>
      <c r="J264" s="6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2">
      <c r="A265" s="6"/>
      <c r="B265" s="6"/>
      <c r="C265" s="6"/>
      <c r="D265" s="6"/>
      <c r="E265" s="254"/>
      <c r="F265" s="254"/>
      <c r="G265" s="32"/>
      <c r="H265" s="32"/>
      <c r="J265" s="6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2">
      <c r="A266" s="6"/>
      <c r="B266" s="6"/>
      <c r="C266" s="6"/>
      <c r="D266" s="6"/>
      <c r="E266" s="254"/>
      <c r="F266" s="254"/>
      <c r="G266" s="32"/>
      <c r="H266" s="32"/>
      <c r="J266" s="6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2">
      <c r="A267" s="6"/>
      <c r="B267" s="6"/>
      <c r="C267" s="6"/>
      <c r="D267" s="6"/>
      <c r="E267" s="254"/>
      <c r="F267" s="254"/>
      <c r="G267" s="32"/>
      <c r="H267" s="32"/>
      <c r="J267" s="6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2">
      <c r="A268" s="6"/>
      <c r="B268" s="6"/>
      <c r="C268" s="6"/>
      <c r="D268" s="6"/>
      <c r="E268" s="254"/>
      <c r="F268" s="254"/>
      <c r="G268" s="32"/>
      <c r="H268" s="32"/>
      <c r="J268" s="6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2">
      <c r="A269" s="6"/>
      <c r="B269" s="6"/>
      <c r="C269" s="6"/>
      <c r="D269" s="6"/>
      <c r="E269" s="254"/>
      <c r="F269" s="254"/>
      <c r="G269" s="32"/>
      <c r="H269" s="32"/>
      <c r="J269" s="6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2">
      <c r="A270" s="6"/>
      <c r="B270" s="6"/>
      <c r="C270" s="6"/>
      <c r="D270" s="6"/>
      <c r="E270" s="254"/>
      <c r="F270" s="254"/>
      <c r="G270" s="32"/>
      <c r="H270" s="32"/>
      <c r="J270" s="6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2">
      <c r="A271" s="6"/>
      <c r="B271" s="6"/>
      <c r="C271" s="6"/>
      <c r="D271" s="6"/>
      <c r="E271" s="254"/>
      <c r="F271" s="254"/>
      <c r="G271" s="32"/>
      <c r="H271" s="32"/>
      <c r="J271" s="6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2">
      <c r="A272" s="6"/>
      <c r="B272" s="6"/>
      <c r="C272" s="6"/>
      <c r="D272" s="6"/>
      <c r="E272" s="254"/>
      <c r="F272" s="254"/>
      <c r="G272" s="32"/>
      <c r="H272" s="32"/>
      <c r="J272" s="6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2">
      <c r="A273" s="6"/>
      <c r="B273" s="6"/>
      <c r="C273" s="6"/>
      <c r="D273" s="6"/>
      <c r="E273" s="254"/>
      <c r="F273" s="254"/>
      <c r="G273" s="32"/>
      <c r="H273" s="32"/>
      <c r="J273" s="6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2">
      <c r="A274" s="6"/>
      <c r="B274" s="6"/>
      <c r="C274" s="6"/>
      <c r="D274" s="6"/>
      <c r="E274" s="254"/>
      <c r="F274" s="254"/>
      <c r="G274" s="32"/>
      <c r="H274" s="32"/>
      <c r="J274" s="6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2">
      <c r="A275" s="6"/>
      <c r="B275" s="6"/>
      <c r="C275" s="6"/>
      <c r="D275" s="6"/>
      <c r="E275" s="254"/>
      <c r="F275" s="254"/>
      <c r="G275" s="32"/>
      <c r="H275" s="32"/>
      <c r="J275" s="6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2">
      <c r="A276" s="6"/>
      <c r="B276" s="6"/>
      <c r="C276" s="6"/>
      <c r="D276" s="6"/>
      <c r="E276" s="254"/>
      <c r="F276" s="254"/>
      <c r="G276" s="32"/>
      <c r="H276" s="32"/>
      <c r="J276" s="6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2">
      <c r="A277" s="6"/>
      <c r="B277" s="6"/>
      <c r="C277" s="6"/>
      <c r="D277" s="6"/>
      <c r="E277" s="254"/>
      <c r="F277" s="254"/>
      <c r="G277" s="32"/>
      <c r="H277" s="32"/>
      <c r="J277" s="6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2">
      <c r="A278" s="6"/>
      <c r="B278" s="6"/>
      <c r="C278" s="6"/>
      <c r="D278" s="6"/>
      <c r="E278" s="254"/>
      <c r="F278" s="254"/>
      <c r="G278" s="32"/>
      <c r="H278" s="32"/>
      <c r="J278" s="6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2">
      <c r="A279" s="6"/>
      <c r="B279" s="6"/>
      <c r="C279" s="6"/>
      <c r="D279" s="6"/>
      <c r="E279" s="254"/>
      <c r="F279" s="254"/>
      <c r="G279" s="32"/>
      <c r="H279" s="32"/>
      <c r="J279" s="6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2">
      <c r="A280" s="6"/>
      <c r="B280" s="6"/>
      <c r="C280" s="6"/>
      <c r="D280" s="6"/>
      <c r="E280" s="254"/>
      <c r="F280" s="254"/>
      <c r="G280" s="32"/>
      <c r="H280" s="32"/>
      <c r="J280" s="6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2">
      <c r="A281" s="6"/>
      <c r="B281" s="6"/>
      <c r="C281" s="6"/>
      <c r="D281" s="6"/>
      <c r="E281" s="254"/>
      <c r="F281" s="254"/>
      <c r="G281" s="32"/>
      <c r="H281" s="32"/>
      <c r="J281" s="6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2">
      <c r="A282" s="6"/>
      <c r="B282" s="6"/>
      <c r="C282" s="6"/>
      <c r="D282" s="6"/>
      <c r="E282" s="254"/>
      <c r="F282" s="254"/>
      <c r="G282" s="32"/>
      <c r="H282" s="32"/>
      <c r="J282" s="6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2">
      <c r="A283" s="6"/>
      <c r="B283" s="6"/>
      <c r="C283" s="6"/>
      <c r="D283" s="6"/>
      <c r="E283" s="254"/>
      <c r="F283" s="254"/>
      <c r="G283" s="32"/>
      <c r="H283" s="32"/>
      <c r="J283" s="6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2">
      <c r="A284" s="6"/>
      <c r="B284" s="6"/>
      <c r="C284" s="6"/>
      <c r="D284" s="6"/>
      <c r="E284" s="254"/>
      <c r="F284" s="254"/>
      <c r="G284" s="32"/>
      <c r="H284" s="32"/>
      <c r="J284" s="6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2">
      <c r="A285" s="6"/>
      <c r="B285" s="6"/>
      <c r="C285" s="6"/>
      <c r="D285" s="6"/>
      <c r="E285" s="254"/>
      <c r="F285" s="254"/>
      <c r="G285" s="32"/>
      <c r="H285" s="32"/>
      <c r="J285" s="6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2">
      <c r="A286" s="6"/>
      <c r="B286" s="6"/>
      <c r="C286" s="6"/>
      <c r="D286" s="6"/>
      <c r="E286" s="254"/>
      <c r="F286" s="254"/>
      <c r="G286" s="32"/>
      <c r="H286" s="32"/>
      <c r="J286" s="6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2">
      <c r="A287" s="6"/>
      <c r="B287" s="6"/>
      <c r="C287" s="6"/>
      <c r="D287" s="6"/>
      <c r="E287" s="254"/>
      <c r="F287" s="254"/>
      <c r="G287" s="32"/>
      <c r="H287" s="32"/>
      <c r="J287" s="6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2">
      <c r="A288" s="6"/>
      <c r="B288" s="6"/>
      <c r="C288" s="6"/>
      <c r="D288" s="6"/>
      <c r="E288" s="254"/>
      <c r="F288" s="254"/>
      <c r="G288" s="32"/>
      <c r="H288" s="32"/>
      <c r="J288" s="6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2">
      <c r="A289" s="6"/>
      <c r="B289" s="6"/>
      <c r="C289" s="6"/>
      <c r="D289" s="6"/>
      <c r="E289" s="254"/>
      <c r="F289" s="254"/>
      <c r="G289" s="32"/>
      <c r="H289" s="32"/>
      <c r="J289" s="6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2">
      <c r="A290" s="6"/>
      <c r="B290" s="6"/>
      <c r="C290" s="6"/>
      <c r="D290" s="6"/>
      <c r="E290" s="254"/>
      <c r="F290" s="254"/>
      <c r="G290" s="32"/>
      <c r="H290" s="32"/>
      <c r="J290" s="6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2">
      <c r="A291" s="6"/>
      <c r="B291" s="6"/>
      <c r="C291" s="6"/>
      <c r="D291" s="6"/>
      <c r="E291" s="254"/>
      <c r="F291" s="254"/>
      <c r="G291" s="32"/>
      <c r="H291" s="32"/>
      <c r="J291" s="6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2">
      <c r="A292" s="6"/>
      <c r="B292" s="6"/>
      <c r="C292" s="6"/>
      <c r="D292" s="6"/>
      <c r="E292" s="254"/>
      <c r="F292" s="254"/>
      <c r="G292" s="32"/>
      <c r="H292" s="32"/>
      <c r="J292" s="6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2">
      <c r="A293" s="6"/>
      <c r="B293" s="6"/>
      <c r="C293" s="6"/>
      <c r="D293" s="6"/>
      <c r="E293" s="254"/>
      <c r="F293" s="254"/>
      <c r="G293" s="32"/>
      <c r="H293" s="32"/>
      <c r="J293" s="6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2">
      <c r="A294" s="6"/>
      <c r="B294" s="6"/>
      <c r="C294" s="6"/>
      <c r="D294" s="6"/>
      <c r="E294" s="254"/>
      <c r="F294" s="254"/>
      <c r="G294" s="32"/>
      <c r="H294" s="32"/>
      <c r="J294" s="6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2">
      <c r="A295" s="6"/>
      <c r="B295" s="6"/>
      <c r="C295" s="6"/>
      <c r="D295" s="6"/>
      <c r="E295" s="254"/>
      <c r="F295" s="254"/>
      <c r="G295" s="32"/>
      <c r="H295" s="32"/>
      <c r="J295" s="6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2">
      <c r="A296" s="6"/>
      <c r="B296" s="6"/>
      <c r="C296" s="6"/>
      <c r="D296" s="6"/>
      <c r="E296" s="254"/>
      <c r="F296" s="254"/>
      <c r="G296" s="32"/>
      <c r="H296" s="32"/>
      <c r="J296" s="6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2">
      <c r="A297" s="6"/>
      <c r="B297" s="6"/>
      <c r="C297" s="6"/>
      <c r="D297" s="6"/>
      <c r="E297" s="254"/>
      <c r="F297" s="254"/>
      <c r="G297" s="32"/>
      <c r="H297" s="32"/>
      <c r="J297" s="6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2">
      <c r="A298" s="6"/>
      <c r="B298" s="6"/>
      <c r="C298" s="6"/>
      <c r="D298" s="6"/>
      <c r="E298" s="254"/>
      <c r="F298" s="254"/>
      <c r="G298" s="32"/>
      <c r="H298" s="32"/>
      <c r="J298" s="6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2">
      <c r="A299" s="6"/>
      <c r="B299" s="6"/>
      <c r="C299" s="6"/>
      <c r="D299" s="6"/>
      <c r="E299" s="254"/>
      <c r="F299" s="254"/>
      <c r="G299" s="32"/>
      <c r="H299" s="32"/>
      <c r="J299" s="6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2">
      <c r="A300" s="6"/>
      <c r="B300" s="6"/>
      <c r="C300" s="6"/>
      <c r="D300" s="6"/>
      <c r="E300" s="254"/>
      <c r="F300" s="254"/>
      <c r="G300" s="32"/>
      <c r="H300" s="32"/>
      <c r="J300" s="6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2">
      <c r="A301" s="6"/>
      <c r="B301" s="6"/>
      <c r="C301" s="6"/>
      <c r="D301" s="6"/>
      <c r="E301" s="254"/>
      <c r="F301" s="254"/>
      <c r="G301" s="32"/>
      <c r="H301" s="32"/>
      <c r="J301" s="6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2">
      <c r="A302" s="6"/>
      <c r="B302" s="6"/>
      <c r="C302" s="6"/>
      <c r="D302" s="6"/>
      <c r="E302" s="254"/>
      <c r="F302" s="254"/>
      <c r="G302" s="32"/>
      <c r="H302" s="32"/>
      <c r="J302" s="6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2">
      <c r="A303" s="6"/>
      <c r="B303" s="6"/>
      <c r="C303" s="6"/>
      <c r="D303" s="6"/>
      <c r="E303" s="254"/>
      <c r="F303" s="254"/>
      <c r="G303" s="32"/>
      <c r="H303" s="32"/>
      <c r="J303" s="6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2">
      <c r="A304" s="6"/>
      <c r="B304" s="6"/>
      <c r="C304" s="6"/>
      <c r="D304" s="6"/>
      <c r="E304" s="254"/>
      <c r="F304" s="254"/>
      <c r="G304" s="32"/>
      <c r="H304" s="32"/>
      <c r="J304" s="6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2">
      <c r="A305" s="6"/>
      <c r="B305" s="6"/>
      <c r="C305" s="6"/>
      <c r="D305" s="6"/>
      <c r="E305" s="254"/>
      <c r="F305" s="254"/>
      <c r="G305" s="32"/>
      <c r="H305" s="32"/>
      <c r="J305" s="6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2">
      <c r="A306" s="6"/>
      <c r="B306" s="6"/>
      <c r="C306" s="6"/>
      <c r="D306" s="6"/>
      <c r="E306" s="254"/>
      <c r="F306" s="254"/>
      <c r="G306" s="32"/>
      <c r="H306" s="32"/>
      <c r="J306" s="6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2">
      <c r="A307" s="6"/>
      <c r="B307" s="6"/>
      <c r="C307" s="6"/>
      <c r="D307" s="6"/>
      <c r="E307" s="254"/>
      <c r="F307" s="254"/>
      <c r="G307" s="32"/>
      <c r="H307" s="32"/>
      <c r="J307" s="6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2">
      <c r="A308" s="6"/>
      <c r="B308" s="6"/>
      <c r="C308" s="6"/>
      <c r="D308" s="6"/>
      <c r="E308" s="254"/>
      <c r="F308" s="254"/>
      <c r="G308" s="32"/>
      <c r="H308" s="32"/>
      <c r="J308" s="6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2">
      <c r="A309" s="6"/>
      <c r="B309" s="6"/>
      <c r="C309" s="6"/>
      <c r="D309" s="6"/>
      <c r="E309" s="254"/>
      <c r="F309" s="254"/>
      <c r="G309" s="32"/>
      <c r="H309" s="32"/>
      <c r="J309" s="6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2">
      <c r="A310" s="6"/>
      <c r="B310" s="6"/>
      <c r="C310" s="6"/>
      <c r="D310" s="6"/>
      <c r="E310" s="254"/>
      <c r="F310" s="254"/>
      <c r="G310" s="32"/>
      <c r="H310" s="32"/>
      <c r="J310" s="6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2">
      <c r="A311" s="6"/>
      <c r="B311" s="6"/>
      <c r="C311" s="6"/>
      <c r="D311" s="6"/>
      <c r="E311" s="254"/>
      <c r="F311" s="254"/>
      <c r="G311" s="32"/>
      <c r="H311" s="32"/>
      <c r="J311" s="6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2">
      <c r="A312" s="6"/>
      <c r="B312" s="6"/>
      <c r="C312" s="6"/>
      <c r="D312" s="6"/>
      <c r="E312" s="254"/>
      <c r="F312" s="254"/>
      <c r="G312" s="32"/>
      <c r="H312" s="32"/>
      <c r="J312" s="6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2">
      <c r="A313" s="6"/>
      <c r="B313" s="6"/>
      <c r="C313" s="6"/>
      <c r="D313" s="6"/>
      <c r="E313" s="254"/>
      <c r="F313" s="254"/>
      <c r="G313" s="32"/>
      <c r="H313" s="32"/>
      <c r="J313" s="6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2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2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2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2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2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2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2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2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2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2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2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2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2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2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2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2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2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2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2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2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2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2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2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2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2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2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2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2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2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2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2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2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2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2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2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2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2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2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2">
      <c r="A352" s="6"/>
      <c r="B352" s="6"/>
      <c r="C352" s="6"/>
      <c r="D352" s="6"/>
      <c r="E352" s="6"/>
      <c r="F352" s="6"/>
      <c r="G352" s="32"/>
      <c r="H352" s="32"/>
      <c r="J352" s="6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2">
      <c r="A353" s="6"/>
      <c r="B353" s="6"/>
      <c r="C353" s="6"/>
      <c r="D353" s="6"/>
      <c r="E353" s="6"/>
      <c r="F353" s="6"/>
      <c r="G353" s="32"/>
      <c r="H353" s="32"/>
      <c r="J353" s="6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2">
      <c r="A354" s="6"/>
      <c r="B354" s="6"/>
      <c r="C354" s="6"/>
      <c r="D354" s="6"/>
      <c r="E354" s="6"/>
      <c r="F354" s="6"/>
      <c r="G354" s="32"/>
      <c r="H354" s="32"/>
      <c r="J354" s="6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2">
      <c r="A355" s="6"/>
      <c r="B355" s="6"/>
      <c r="C355" s="6"/>
      <c r="D355" s="6"/>
      <c r="E355" s="6"/>
      <c r="F355" s="6"/>
      <c r="G355" s="32"/>
      <c r="H355" s="32"/>
      <c r="J355" s="6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2">
      <c r="A356" s="6"/>
      <c r="B356" s="6"/>
      <c r="C356" s="6"/>
      <c r="D356" s="6"/>
      <c r="E356" s="6"/>
      <c r="F356" s="6"/>
      <c r="G356" s="32"/>
      <c r="H356" s="32"/>
      <c r="J356" s="6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2">
      <c r="A357" s="6"/>
      <c r="B357" s="6"/>
      <c r="C357" s="6"/>
      <c r="D357" s="6"/>
      <c r="E357" s="6"/>
      <c r="F357" s="6"/>
      <c r="G357" s="32"/>
      <c r="H357" s="32"/>
      <c r="J357" s="6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2">
      <c r="A358" s="6"/>
      <c r="B358" s="6"/>
      <c r="C358" s="6"/>
      <c r="D358" s="6"/>
      <c r="E358" s="6"/>
      <c r="F358" s="6"/>
      <c r="G358" s="32"/>
      <c r="H358" s="32"/>
      <c r="J358" s="6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2">
      <c r="A359" s="6"/>
      <c r="B359" s="6"/>
      <c r="C359" s="6"/>
      <c r="D359" s="6"/>
      <c r="E359" s="6"/>
      <c r="F359" s="6"/>
      <c r="G359" s="32"/>
      <c r="H359" s="32"/>
      <c r="J359" s="6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2">
      <c r="A360" s="6"/>
      <c r="B360" s="6"/>
      <c r="C360" s="6"/>
      <c r="D360" s="6"/>
      <c r="E360" s="6"/>
      <c r="F360" s="6"/>
      <c r="G360" s="32"/>
      <c r="H360" s="32"/>
      <c r="J360" s="6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2">
      <c r="A361" s="6"/>
      <c r="B361" s="6"/>
      <c r="C361" s="6"/>
      <c r="D361" s="6"/>
      <c r="E361" s="6"/>
      <c r="F361" s="6"/>
      <c r="G361" s="32"/>
      <c r="H361" s="32"/>
      <c r="J361" s="6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2">
      <c r="A362" s="6"/>
      <c r="B362" s="6"/>
      <c r="C362" s="6"/>
      <c r="D362" s="6"/>
      <c r="E362" s="6"/>
      <c r="F362" s="6"/>
      <c r="G362" s="32"/>
      <c r="H362" s="32"/>
      <c r="J362" s="6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2">
      <c r="A363" s="6"/>
      <c r="B363" s="6"/>
      <c r="C363" s="6"/>
      <c r="D363" s="6"/>
      <c r="E363" s="6"/>
      <c r="F363" s="6"/>
      <c r="G363" s="32"/>
      <c r="H363" s="32"/>
      <c r="J363" s="6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2">
      <c r="A364" s="6"/>
      <c r="B364" s="6"/>
      <c r="C364" s="6"/>
      <c r="D364" s="6"/>
      <c r="E364" s="6"/>
      <c r="F364" s="6"/>
      <c r="G364" s="272"/>
      <c r="H364" s="272"/>
      <c r="J364" s="6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2">
      <c r="A365" s="6"/>
      <c r="B365" s="6"/>
      <c r="C365" s="6"/>
      <c r="D365" s="6"/>
      <c r="E365" s="6"/>
      <c r="F365" s="6"/>
      <c r="G365" s="272"/>
      <c r="H365" s="272"/>
      <c r="J365" s="6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2">
      <c r="A366" s="6"/>
      <c r="B366" s="6"/>
      <c r="C366" s="6"/>
      <c r="D366" s="6"/>
      <c r="E366" s="6"/>
      <c r="F366" s="6"/>
      <c r="G366" s="272"/>
      <c r="H366" s="272"/>
      <c r="J366" s="6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2">
      <c r="A367" s="6"/>
      <c r="B367" s="6"/>
      <c r="C367" s="6"/>
      <c r="D367" s="6"/>
      <c r="E367" s="6"/>
      <c r="F367" s="6"/>
      <c r="G367" s="272"/>
      <c r="H367" s="272"/>
      <c r="J367" s="6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2">
      <c r="A368" s="6"/>
      <c r="B368" s="6"/>
      <c r="C368" s="6"/>
      <c r="D368" s="6"/>
      <c r="E368" s="6"/>
      <c r="F368" s="6"/>
      <c r="G368" s="272"/>
      <c r="H368" s="272"/>
      <c r="J368" s="6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2">
      <c r="A369" s="6"/>
      <c r="B369" s="6"/>
      <c r="C369" s="6"/>
      <c r="D369" s="6"/>
      <c r="E369" s="6"/>
      <c r="F369" s="6"/>
      <c r="G369" s="272"/>
      <c r="H369" s="272"/>
      <c r="J369" s="6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2">
      <c r="A370" s="6"/>
      <c r="B370" s="6"/>
      <c r="C370" s="6"/>
      <c r="D370" s="6"/>
      <c r="E370" s="6"/>
      <c r="F370" s="6"/>
      <c r="G370" s="272"/>
      <c r="H370" s="272"/>
      <c r="J370" s="6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2">
      <c r="A371" s="6"/>
      <c r="B371" s="6"/>
      <c r="C371" s="6"/>
      <c r="D371" s="6"/>
      <c r="E371" s="6"/>
      <c r="F371" s="6"/>
      <c r="G371" s="272"/>
      <c r="H371" s="272"/>
      <c r="J371" s="6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2">
      <c r="A372" s="6"/>
      <c r="B372" s="6"/>
      <c r="C372" s="6"/>
      <c r="D372" s="6"/>
      <c r="E372" s="6"/>
      <c r="F372" s="6"/>
      <c r="G372" s="272"/>
      <c r="H372" s="272"/>
      <c r="J372" s="6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2">
      <c r="A373" s="6"/>
      <c r="B373" s="6"/>
      <c r="C373" s="6"/>
      <c r="D373" s="6"/>
      <c r="E373" s="6"/>
      <c r="F373" s="6"/>
      <c r="G373" s="272"/>
      <c r="H373" s="272"/>
      <c r="J373" s="6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2">
      <c r="A374" s="6"/>
      <c r="B374" s="6"/>
      <c r="C374" s="6"/>
      <c r="D374" s="6"/>
      <c r="E374" s="6"/>
      <c r="F374" s="6"/>
      <c r="G374" s="272"/>
      <c r="H374" s="272"/>
      <c r="J374" s="6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2">
      <c r="A375" s="6"/>
      <c r="B375" s="6"/>
      <c r="C375" s="6"/>
      <c r="D375" s="6"/>
      <c r="E375" s="6"/>
      <c r="F375" s="6"/>
      <c r="G375" s="272"/>
      <c r="H375" s="272"/>
      <c r="J375" s="6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2">
      <c r="A376" s="6"/>
      <c r="B376" s="6"/>
      <c r="C376" s="6"/>
      <c r="D376" s="6"/>
      <c r="E376" s="6"/>
      <c r="F376" s="6"/>
      <c r="G376" s="272"/>
      <c r="H376" s="272"/>
      <c r="J376" s="6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2">
      <c r="A377" s="6"/>
      <c r="B377" s="6"/>
      <c r="C377" s="6"/>
      <c r="D377" s="6"/>
      <c r="E377" s="6"/>
      <c r="F377" s="6"/>
      <c r="G377" s="272"/>
      <c r="H377" s="272"/>
      <c r="J377" s="6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2">
      <c r="A378" s="6"/>
      <c r="B378" s="6"/>
      <c r="C378" s="6"/>
      <c r="D378" s="6"/>
      <c r="E378" s="6"/>
      <c r="F378" s="6"/>
      <c r="G378" s="272"/>
      <c r="H378" s="272"/>
      <c r="J378" s="6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2">
      <c r="A379" s="6"/>
      <c r="B379" s="6"/>
      <c r="C379" s="6"/>
      <c r="D379" s="6"/>
      <c r="E379" s="6"/>
      <c r="F379" s="6"/>
      <c r="G379" s="272"/>
      <c r="H379" s="272"/>
      <c r="J379" s="6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2">
      <c r="A380" s="6"/>
      <c r="B380" s="6"/>
      <c r="C380" s="6"/>
      <c r="D380" s="6"/>
      <c r="E380" s="6"/>
      <c r="F380" s="6"/>
      <c r="G380" s="272"/>
      <c r="H380" s="272"/>
      <c r="J380" s="6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2">
      <c r="A381" s="6"/>
      <c r="B381" s="6"/>
      <c r="C381" s="6"/>
      <c r="D381" s="6"/>
      <c r="E381" s="6"/>
      <c r="F381" s="6"/>
      <c r="G381" s="272"/>
      <c r="H381" s="272"/>
      <c r="J381" s="6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2">
      <c r="A382" s="6"/>
      <c r="B382" s="6"/>
      <c r="C382" s="6"/>
      <c r="D382" s="6"/>
      <c r="E382" s="6"/>
      <c r="F382" s="6"/>
      <c r="G382" s="272"/>
      <c r="H382" s="272"/>
      <c r="J382" s="6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2">
      <c r="A383" s="6"/>
      <c r="B383" s="6"/>
      <c r="C383" s="6"/>
      <c r="D383" s="6"/>
      <c r="E383" s="6"/>
      <c r="F383" s="6"/>
      <c r="G383" s="272"/>
      <c r="H383" s="272"/>
      <c r="J383" s="6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2">
      <c r="A384" s="6"/>
      <c r="B384" s="6"/>
      <c r="C384" s="6"/>
      <c r="D384" s="6"/>
      <c r="E384" s="6"/>
      <c r="F384" s="6"/>
      <c r="G384" s="272"/>
      <c r="H384" s="272"/>
      <c r="J384" s="6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2">
      <c r="A385" s="6"/>
      <c r="B385" s="6"/>
      <c r="C385" s="6"/>
      <c r="D385" s="6"/>
      <c r="E385" s="6"/>
      <c r="F385" s="6"/>
      <c r="G385" s="272"/>
      <c r="H385" s="272"/>
      <c r="J385" s="6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2">
      <c r="A386" s="6"/>
      <c r="B386" s="6"/>
      <c r="C386" s="6"/>
      <c r="D386" s="6"/>
      <c r="E386" s="6"/>
      <c r="F386" s="6"/>
      <c r="G386" s="272"/>
      <c r="H386" s="272"/>
      <c r="J386" s="6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2">
      <c r="A387" s="6"/>
      <c r="B387" s="6"/>
      <c r="C387" s="6"/>
      <c r="D387" s="6"/>
      <c r="E387" s="6"/>
      <c r="F387" s="6"/>
      <c r="G387" s="272"/>
      <c r="H387" s="272"/>
      <c r="J387" s="6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2">
      <c r="A388" s="6"/>
      <c r="B388" s="6"/>
      <c r="C388" s="6"/>
      <c r="D388" s="6"/>
      <c r="E388" s="6"/>
      <c r="F388" s="6"/>
      <c r="G388" s="272"/>
      <c r="H388" s="272"/>
      <c r="J388" s="6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2">
      <c r="A389" s="6"/>
      <c r="B389" s="6"/>
      <c r="C389" s="6"/>
      <c r="D389" s="6"/>
      <c r="E389" s="6"/>
      <c r="F389" s="6"/>
      <c r="G389" s="272"/>
      <c r="H389" s="272"/>
      <c r="J389" s="6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2">
      <c r="A390" s="6"/>
      <c r="B390" s="6"/>
      <c r="C390" s="6"/>
      <c r="D390" s="6"/>
      <c r="E390" s="6"/>
      <c r="F390" s="6"/>
      <c r="G390" s="272"/>
      <c r="H390" s="272"/>
      <c r="J390" s="6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2">
      <c r="A391" s="6"/>
      <c r="B391" s="6"/>
      <c r="C391" s="6"/>
      <c r="D391" s="6"/>
      <c r="E391" s="6"/>
      <c r="F391" s="6"/>
      <c r="G391" s="272"/>
      <c r="H391" s="272"/>
      <c r="J391" s="6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2">
      <c r="A392" s="6"/>
      <c r="B392" s="6"/>
      <c r="C392" s="6"/>
      <c r="D392" s="6"/>
      <c r="E392" s="6"/>
      <c r="F392" s="6"/>
      <c r="G392" s="272"/>
      <c r="H392" s="272"/>
      <c r="J392" s="6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2">
      <c r="A393" s="6"/>
      <c r="B393" s="6"/>
      <c r="C393" s="6"/>
      <c r="D393" s="6"/>
      <c r="E393" s="6"/>
      <c r="F393" s="6"/>
      <c r="G393" s="272"/>
      <c r="H393" s="272"/>
      <c r="J393" s="6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2">
      <c r="A394" s="6"/>
      <c r="B394" s="6"/>
      <c r="C394" s="6"/>
      <c r="D394" s="6"/>
      <c r="E394" s="6"/>
      <c r="F394" s="6"/>
      <c r="G394" s="272"/>
      <c r="H394" s="272"/>
      <c r="J394" s="6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2">
      <c r="A395" s="6"/>
      <c r="B395" s="6"/>
      <c r="C395" s="6"/>
      <c r="D395" s="6"/>
      <c r="E395" s="6"/>
      <c r="F395" s="6"/>
      <c r="G395" s="272"/>
      <c r="H395" s="272"/>
      <c r="J395" s="6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2">
      <c r="A396" s="6"/>
      <c r="B396" s="6"/>
      <c r="C396" s="6"/>
      <c r="D396" s="6"/>
      <c r="E396" s="6"/>
      <c r="F396" s="6"/>
      <c r="G396" s="272"/>
      <c r="H396" s="272"/>
      <c r="J396" s="6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2">
      <c r="A397" s="6"/>
      <c r="B397" s="6"/>
      <c r="C397" s="6"/>
      <c r="D397" s="6"/>
      <c r="E397" s="6"/>
      <c r="F397" s="6"/>
      <c r="G397" s="272"/>
      <c r="H397" s="272"/>
      <c r="J397" s="6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2">
      <c r="A398" s="6"/>
      <c r="B398" s="6"/>
      <c r="C398" s="6"/>
      <c r="D398" s="6"/>
      <c r="E398" s="6"/>
      <c r="F398" s="6"/>
      <c r="G398" s="272"/>
      <c r="H398" s="272"/>
      <c r="J398" s="6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2">
      <c r="A399" s="6"/>
      <c r="B399" s="6"/>
      <c r="C399" s="6"/>
      <c r="D399" s="6"/>
      <c r="E399" s="6"/>
      <c r="F399" s="6"/>
      <c r="G399" s="272"/>
      <c r="H399" s="272"/>
      <c r="J399" s="6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2">
      <c r="A400" s="6"/>
      <c r="B400" s="6"/>
      <c r="C400" s="6"/>
      <c r="D400" s="6"/>
      <c r="E400" s="6"/>
      <c r="F400" s="6"/>
      <c r="G400" s="272"/>
      <c r="H400" s="272"/>
      <c r="J400" s="6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2">
      <c r="A401" s="6"/>
      <c r="B401" s="6"/>
      <c r="C401" s="6"/>
      <c r="D401" s="6"/>
      <c r="E401" s="6"/>
      <c r="F401" s="6"/>
      <c r="G401" s="272"/>
      <c r="H401" s="272"/>
      <c r="J401" s="6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2">
      <c r="A402" s="6"/>
      <c r="B402" s="6"/>
      <c r="C402" s="6"/>
      <c r="D402" s="6"/>
      <c r="E402" s="6"/>
      <c r="F402" s="6"/>
      <c r="G402" s="272"/>
      <c r="H402" s="272"/>
      <c r="J402" s="6"/>
      <c r="K402" s="6"/>
      <c r="L402" s="6"/>
      <c r="M402" s="6"/>
      <c r="N402" s="6"/>
      <c r="O402" s="6"/>
      <c r="P402" s="6"/>
      <c r="Q402" s="6"/>
      <c r="R402" s="6"/>
      <c r="S402" s="6"/>
    </row>
    <row r="403" spans="1:19" s="8" customFormat="1" x14ac:dyDescent="0.2">
      <c r="A403" s="6"/>
      <c r="B403" s="6"/>
      <c r="C403" s="6"/>
      <c r="D403" s="6"/>
      <c r="E403" s="6"/>
      <c r="F403" s="6"/>
      <c r="G403" s="272"/>
      <c r="H403" s="272"/>
      <c r="J403" s="6"/>
      <c r="K403" s="6"/>
      <c r="L403" s="6"/>
      <c r="M403" s="6"/>
      <c r="N403" s="6"/>
      <c r="O403" s="6"/>
      <c r="P403" s="6"/>
      <c r="Q403" s="6"/>
      <c r="R403" s="6"/>
      <c r="S403" s="6"/>
    </row>
    <row r="404" spans="1:19" s="8" customFormat="1" x14ac:dyDescent="0.2">
      <c r="A404" s="6"/>
      <c r="B404" s="6"/>
      <c r="C404" s="6"/>
      <c r="D404" s="6"/>
      <c r="E404" s="6"/>
      <c r="F404" s="6"/>
      <c r="G404" s="272"/>
      <c r="H404" s="272"/>
      <c r="J404" s="6"/>
      <c r="K404" s="6"/>
      <c r="L404" s="6"/>
      <c r="M404" s="6"/>
      <c r="N404" s="6"/>
      <c r="O404" s="6"/>
      <c r="P404" s="6"/>
      <c r="Q404" s="6"/>
      <c r="R404" s="6"/>
      <c r="S404" s="6"/>
    </row>
    <row r="405" spans="1:19" s="8" customFormat="1" x14ac:dyDescent="0.2">
      <c r="A405" s="6"/>
      <c r="B405" s="6"/>
      <c r="C405" s="6"/>
      <c r="D405" s="6"/>
      <c r="E405" s="6"/>
      <c r="F405" s="6"/>
      <c r="G405" s="272"/>
      <c r="H405" s="272"/>
      <c r="J405" s="6"/>
      <c r="K405" s="6"/>
      <c r="L405" s="6"/>
      <c r="M405" s="6"/>
      <c r="N405" s="6"/>
      <c r="O405" s="6"/>
      <c r="P405" s="6"/>
      <c r="Q405" s="6"/>
      <c r="R405" s="6"/>
      <c r="S405" s="6"/>
    </row>
    <row r="406" spans="1:19" s="8" customFormat="1" x14ac:dyDescent="0.2">
      <c r="A406" s="6"/>
      <c r="B406" s="6"/>
      <c r="C406" s="6"/>
      <c r="D406" s="6"/>
      <c r="E406" s="6"/>
      <c r="F406" s="6"/>
      <c r="G406" s="272"/>
      <c r="H406" s="272"/>
      <c r="J406" s="6"/>
      <c r="K406" s="6"/>
      <c r="L406" s="6"/>
      <c r="M406" s="6"/>
      <c r="N406" s="6"/>
      <c r="O406" s="6"/>
      <c r="P406" s="6"/>
      <c r="Q406" s="6"/>
      <c r="R406" s="6"/>
      <c r="S406" s="6"/>
    </row>
    <row r="407" spans="1:19" s="8" customFormat="1" x14ac:dyDescent="0.2">
      <c r="A407" s="6"/>
      <c r="B407" s="6"/>
      <c r="C407" s="6"/>
      <c r="D407" s="6"/>
      <c r="E407" s="6"/>
      <c r="F407" s="6"/>
      <c r="G407" s="272"/>
      <c r="H407" s="272"/>
      <c r="J407" s="6"/>
      <c r="K407" s="6"/>
      <c r="L407" s="6"/>
      <c r="M407" s="6"/>
      <c r="N407" s="6"/>
      <c r="O407" s="6"/>
      <c r="P407" s="6"/>
      <c r="Q407" s="6"/>
      <c r="R407" s="6"/>
      <c r="S407" s="6"/>
    </row>
    <row r="408" spans="1:19" s="8" customFormat="1" x14ac:dyDescent="0.2">
      <c r="A408" s="6"/>
      <c r="B408" s="6"/>
      <c r="C408" s="6"/>
      <c r="D408" s="6"/>
      <c r="E408" s="6"/>
      <c r="F408" s="6"/>
      <c r="G408" s="272"/>
      <c r="H408" s="272"/>
      <c r="J408" s="6"/>
      <c r="K408" s="6"/>
      <c r="L408" s="6"/>
      <c r="M408" s="6"/>
      <c r="N408" s="6"/>
      <c r="O408" s="6"/>
      <c r="P408" s="6"/>
      <c r="Q408" s="6"/>
      <c r="R408" s="6"/>
      <c r="S408" s="6"/>
    </row>
    <row r="409" spans="1:19" s="8" customFormat="1" x14ac:dyDescent="0.2">
      <c r="A409" s="6"/>
      <c r="B409" s="6"/>
      <c r="C409" s="6"/>
      <c r="D409" s="6"/>
      <c r="E409" s="6"/>
      <c r="F409" s="6"/>
      <c r="G409" s="272"/>
      <c r="H409" s="272"/>
      <c r="J409" s="6"/>
      <c r="K409" s="6"/>
      <c r="L409" s="6"/>
      <c r="M409" s="6"/>
      <c r="N409" s="6"/>
      <c r="O409" s="6"/>
      <c r="P409" s="6"/>
      <c r="Q409" s="6"/>
      <c r="R409" s="6"/>
      <c r="S409" s="6"/>
    </row>
    <row r="410" spans="1:19" s="8" customFormat="1" x14ac:dyDescent="0.2">
      <c r="A410" s="6"/>
      <c r="B410" s="6"/>
      <c r="C410" s="6"/>
      <c r="D410" s="6"/>
      <c r="E410" s="6"/>
      <c r="F410" s="6"/>
      <c r="G410" s="272"/>
      <c r="H410" s="272"/>
      <c r="J410" s="6"/>
      <c r="K410" s="6"/>
      <c r="L410" s="6"/>
      <c r="M410" s="6"/>
      <c r="N410" s="6"/>
      <c r="O410" s="6"/>
      <c r="P410" s="6"/>
      <c r="Q410" s="6"/>
      <c r="R410" s="6"/>
      <c r="S410" s="6"/>
    </row>
    <row r="411" spans="1:19" s="8" customFormat="1" x14ac:dyDescent="0.2">
      <c r="A411" s="6"/>
      <c r="B411" s="6"/>
      <c r="C411" s="6"/>
      <c r="D411" s="6"/>
      <c r="E411" s="6"/>
      <c r="F411" s="6"/>
      <c r="G411" s="272"/>
      <c r="H411" s="272"/>
      <c r="J411" s="6"/>
      <c r="K411" s="6"/>
      <c r="L411" s="6"/>
      <c r="M411" s="6"/>
      <c r="N411" s="6"/>
      <c r="O411" s="6"/>
      <c r="P411" s="6"/>
      <c r="Q411" s="6"/>
      <c r="R411" s="6"/>
      <c r="S411" s="6"/>
    </row>
    <row r="412" spans="1:19" s="8" customFormat="1" x14ac:dyDescent="0.2">
      <c r="A412" s="6"/>
      <c r="B412" s="6"/>
      <c r="C412" s="6"/>
      <c r="D412" s="6"/>
      <c r="E412" s="6"/>
      <c r="F412" s="6"/>
      <c r="G412" s="272"/>
      <c r="H412" s="272"/>
      <c r="J412" s="6"/>
      <c r="K412" s="6"/>
      <c r="L412" s="6"/>
      <c r="M412" s="6"/>
      <c r="N412" s="6"/>
      <c r="O412" s="6"/>
      <c r="P412" s="6"/>
      <c r="Q412" s="6"/>
      <c r="R412" s="6"/>
      <c r="S412" s="6"/>
    </row>
    <row r="413" spans="1:19" s="8" customFormat="1" x14ac:dyDescent="0.2">
      <c r="A413" s="6"/>
      <c r="B413" s="6"/>
      <c r="C413" s="6"/>
      <c r="D413" s="6"/>
      <c r="E413" s="6"/>
      <c r="F413" s="6"/>
      <c r="G413" s="272"/>
      <c r="H413" s="272"/>
      <c r="J413" s="6"/>
      <c r="K413" s="6"/>
      <c r="L413" s="6"/>
      <c r="M413" s="6"/>
      <c r="N413" s="6"/>
      <c r="O413" s="6"/>
      <c r="P413" s="6"/>
      <c r="Q413" s="6"/>
      <c r="R413" s="6"/>
      <c r="S413" s="6"/>
    </row>
    <row r="414" spans="1:19" s="8" customFormat="1" x14ac:dyDescent="0.2">
      <c r="A414" s="6"/>
      <c r="B414" s="6"/>
      <c r="C414" s="6"/>
      <c r="D414" s="6"/>
      <c r="E414" s="6"/>
      <c r="F414" s="6"/>
      <c r="G414" s="272"/>
      <c r="H414" s="272"/>
      <c r="J414" s="6"/>
      <c r="K414" s="6"/>
      <c r="L414" s="6"/>
      <c r="M414" s="6"/>
      <c r="N414" s="6"/>
      <c r="O414" s="6"/>
      <c r="P414" s="6"/>
      <c r="Q414" s="6"/>
      <c r="R414" s="6"/>
      <c r="S414" s="6"/>
    </row>
  </sheetData>
  <mergeCells count="417">
    <mergeCell ref="E20:F20"/>
    <mergeCell ref="G20:H20"/>
    <mergeCell ref="E19:F19"/>
    <mergeCell ref="G19:H19"/>
    <mergeCell ref="E10:F10"/>
    <mergeCell ref="G10:H10"/>
    <mergeCell ref="E11:F11"/>
    <mergeCell ref="G11:H11"/>
    <mergeCell ref="E7:F7"/>
    <mergeCell ref="G7:H7"/>
    <mergeCell ref="E8:F8"/>
    <mergeCell ref="G8:H8"/>
    <mergeCell ref="E15:F15"/>
    <mergeCell ref="G15:H15"/>
    <mergeCell ref="B2:I2"/>
    <mergeCell ref="B3:D3"/>
    <mergeCell ref="B4:D4"/>
    <mergeCell ref="F4:G4"/>
    <mergeCell ref="B5:D5"/>
    <mergeCell ref="E5:F5"/>
    <mergeCell ref="G5:H5"/>
    <mergeCell ref="E9:F9"/>
    <mergeCell ref="G9:H9"/>
    <mergeCell ref="B16:D16"/>
    <mergeCell ref="E16:F16"/>
    <mergeCell ref="G16:H16"/>
    <mergeCell ref="E18:F18"/>
    <mergeCell ref="G18:H18"/>
    <mergeCell ref="E12:F12"/>
    <mergeCell ref="G12:H12"/>
    <mergeCell ref="E13:F13"/>
    <mergeCell ref="G13:H13"/>
    <mergeCell ref="E14:F14"/>
    <mergeCell ref="G14:H14"/>
    <mergeCell ref="B17:D17"/>
    <mergeCell ref="E32:F32"/>
    <mergeCell ref="G32:H32"/>
    <mergeCell ref="B21:D21"/>
    <mergeCell ref="E21:F21"/>
    <mergeCell ref="G21:H21"/>
    <mergeCell ref="E22:F22"/>
    <mergeCell ref="G22:H22"/>
    <mergeCell ref="E23:F23"/>
    <mergeCell ref="G23:H23"/>
    <mergeCell ref="B24:G24"/>
    <mergeCell ref="B26:I26"/>
    <mergeCell ref="C30:D30"/>
    <mergeCell ref="E31:F31"/>
    <mergeCell ref="G31:H31"/>
    <mergeCell ref="E37:F37"/>
    <mergeCell ref="E38:F38"/>
    <mergeCell ref="G38:H38"/>
    <mergeCell ref="E39:F39"/>
    <mergeCell ref="B33:D33"/>
    <mergeCell ref="E33:F33"/>
    <mergeCell ref="E34:F34"/>
    <mergeCell ref="E35:F35"/>
    <mergeCell ref="B36:D36"/>
    <mergeCell ref="E36:F36"/>
    <mergeCell ref="B35:D35"/>
    <mergeCell ref="B43:D43"/>
    <mergeCell ref="E43:F43"/>
    <mergeCell ref="G43:H43"/>
    <mergeCell ref="E44:F44"/>
    <mergeCell ref="E45:F45"/>
    <mergeCell ref="E46:F46"/>
    <mergeCell ref="E40:F40"/>
    <mergeCell ref="G40:H40"/>
    <mergeCell ref="E41:F41"/>
    <mergeCell ref="G41:H41"/>
    <mergeCell ref="B42:D42"/>
    <mergeCell ref="E42:F42"/>
    <mergeCell ref="E47:F47"/>
    <mergeCell ref="E48:F48"/>
    <mergeCell ref="E49:F49"/>
    <mergeCell ref="B52:G52"/>
    <mergeCell ref="B53:G53"/>
    <mergeCell ref="E57:F57"/>
    <mergeCell ref="G57:H57"/>
    <mergeCell ref="E59:F59"/>
    <mergeCell ref="G59:H59"/>
    <mergeCell ref="B50:D50"/>
    <mergeCell ref="E50:F50"/>
    <mergeCell ref="B51:D51"/>
    <mergeCell ref="E51:F51"/>
    <mergeCell ref="B49:D49"/>
    <mergeCell ref="E60:F60"/>
    <mergeCell ref="G60:H60"/>
    <mergeCell ref="B61:G61"/>
    <mergeCell ref="B62:G62"/>
    <mergeCell ref="B64:D64"/>
    <mergeCell ref="E64:F64"/>
    <mergeCell ref="B65:D65"/>
    <mergeCell ref="E65:F65"/>
    <mergeCell ref="B66:D66"/>
    <mergeCell ref="E66:F66"/>
    <mergeCell ref="B63:D63"/>
    <mergeCell ref="E63:F63"/>
    <mergeCell ref="B70:D70"/>
    <mergeCell ref="E70:F70"/>
    <mergeCell ref="B71:D71"/>
    <mergeCell ref="E71:F71"/>
    <mergeCell ref="B72:D72"/>
    <mergeCell ref="E72:F72"/>
    <mergeCell ref="B67:D67"/>
    <mergeCell ref="E67:F67"/>
    <mergeCell ref="B68:D68"/>
    <mergeCell ref="E68:F68"/>
    <mergeCell ref="B69:D69"/>
    <mergeCell ref="E69:F69"/>
    <mergeCell ref="B76:D76"/>
    <mergeCell ref="E76:F76"/>
    <mergeCell ref="B77:D77"/>
    <mergeCell ref="E77:F77"/>
    <mergeCell ref="B78:D78"/>
    <mergeCell ref="E78:F78"/>
    <mergeCell ref="B73:D73"/>
    <mergeCell ref="E73:F73"/>
    <mergeCell ref="B74:D74"/>
    <mergeCell ref="E74:F74"/>
    <mergeCell ref="B75:D75"/>
    <mergeCell ref="E75:F75"/>
    <mergeCell ref="B82:D82"/>
    <mergeCell ref="E82:F82"/>
    <mergeCell ref="B83:D83"/>
    <mergeCell ref="E83:F83"/>
    <mergeCell ref="B84:D84"/>
    <mergeCell ref="E84:F84"/>
    <mergeCell ref="B79:D79"/>
    <mergeCell ref="E79:F79"/>
    <mergeCell ref="B80:D80"/>
    <mergeCell ref="E80:F80"/>
    <mergeCell ref="B81:D81"/>
    <mergeCell ref="E81:F81"/>
    <mergeCell ref="E90:F90"/>
    <mergeCell ref="E91:F91"/>
    <mergeCell ref="E92:F92"/>
    <mergeCell ref="E93:F93"/>
    <mergeCell ref="E94:F94"/>
    <mergeCell ref="E95:F95"/>
    <mergeCell ref="B85:D85"/>
    <mergeCell ref="E85:F85"/>
    <mergeCell ref="E86:F86"/>
    <mergeCell ref="E87:F87"/>
    <mergeCell ref="E88:F88"/>
    <mergeCell ref="E89:F89"/>
    <mergeCell ref="E102:F102"/>
    <mergeCell ref="E103:F103"/>
    <mergeCell ref="E104:F104"/>
    <mergeCell ref="E105:F105"/>
    <mergeCell ref="E106:F106"/>
    <mergeCell ref="E107:F107"/>
    <mergeCell ref="E96:F96"/>
    <mergeCell ref="E97:F97"/>
    <mergeCell ref="E98:F98"/>
    <mergeCell ref="E99:F99"/>
    <mergeCell ref="E100:F100"/>
    <mergeCell ref="E101:F101"/>
    <mergeCell ref="E114:F114"/>
    <mergeCell ref="E115:F115"/>
    <mergeCell ref="E116:F116"/>
    <mergeCell ref="E117:F117"/>
    <mergeCell ref="E118:F118"/>
    <mergeCell ref="E119:F119"/>
    <mergeCell ref="E108:F108"/>
    <mergeCell ref="E109:F109"/>
    <mergeCell ref="E110:F110"/>
    <mergeCell ref="E111:F111"/>
    <mergeCell ref="E112:F112"/>
    <mergeCell ref="E113:F113"/>
    <mergeCell ref="E126:F126"/>
    <mergeCell ref="E127:F127"/>
    <mergeCell ref="E128:F128"/>
    <mergeCell ref="E129:F129"/>
    <mergeCell ref="E130:F130"/>
    <mergeCell ref="E131:F131"/>
    <mergeCell ref="E120:F120"/>
    <mergeCell ref="E121:F121"/>
    <mergeCell ref="E122:F122"/>
    <mergeCell ref="E123:F123"/>
    <mergeCell ref="E124:F124"/>
    <mergeCell ref="E125:F125"/>
    <mergeCell ref="E138:F138"/>
    <mergeCell ref="E139:F139"/>
    <mergeCell ref="E140:F140"/>
    <mergeCell ref="E141:F141"/>
    <mergeCell ref="E142:F142"/>
    <mergeCell ref="E143:F143"/>
    <mergeCell ref="E132:F132"/>
    <mergeCell ref="E133:F133"/>
    <mergeCell ref="E134:F134"/>
    <mergeCell ref="E135:F135"/>
    <mergeCell ref="E136:F136"/>
    <mergeCell ref="E137:F137"/>
    <mergeCell ref="E150:F150"/>
    <mergeCell ref="E151:F151"/>
    <mergeCell ref="E152:F152"/>
    <mergeCell ref="E153:F153"/>
    <mergeCell ref="E154:F154"/>
    <mergeCell ref="E155:F155"/>
    <mergeCell ref="E144:F144"/>
    <mergeCell ref="E145:F145"/>
    <mergeCell ref="E146:F146"/>
    <mergeCell ref="E147:F147"/>
    <mergeCell ref="E148:F148"/>
    <mergeCell ref="E149:F149"/>
    <mergeCell ref="E162:F162"/>
    <mergeCell ref="E163:F163"/>
    <mergeCell ref="E164:F164"/>
    <mergeCell ref="E165:F165"/>
    <mergeCell ref="E166:F166"/>
    <mergeCell ref="E167:F167"/>
    <mergeCell ref="E156:F156"/>
    <mergeCell ref="E157:F157"/>
    <mergeCell ref="E158:F158"/>
    <mergeCell ref="E159:F159"/>
    <mergeCell ref="E160:F160"/>
    <mergeCell ref="E161:F161"/>
    <mergeCell ref="E174:F174"/>
    <mergeCell ref="E175:F175"/>
    <mergeCell ref="E176:F176"/>
    <mergeCell ref="E177:F177"/>
    <mergeCell ref="E178:F178"/>
    <mergeCell ref="E179:F179"/>
    <mergeCell ref="E168:F168"/>
    <mergeCell ref="E169:F169"/>
    <mergeCell ref="E170:F170"/>
    <mergeCell ref="E171:F171"/>
    <mergeCell ref="E172:F172"/>
    <mergeCell ref="E173:F173"/>
    <mergeCell ref="E186:F186"/>
    <mergeCell ref="E187:F187"/>
    <mergeCell ref="E188:F188"/>
    <mergeCell ref="E189:F189"/>
    <mergeCell ref="E190:F190"/>
    <mergeCell ref="E191:F191"/>
    <mergeCell ref="E180:F180"/>
    <mergeCell ref="E181:F181"/>
    <mergeCell ref="E182:F182"/>
    <mergeCell ref="E183:F183"/>
    <mergeCell ref="E184:F184"/>
    <mergeCell ref="E185:F185"/>
    <mergeCell ref="E198:F198"/>
    <mergeCell ref="E199:F199"/>
    <mergeCell ref="E200:F200"/>
    <mergeCell ref="E201:F201"/>
    <mergeCell ref="E202:F202"/>
    <mergeCell ref="E203:F203"/>
    <mergeCell ref="E192:F192"/>
    <mergeCell ref="E193:F193"/>
    <mergeCell ref="E194:F194"/>
    <mergeCell ref="E195:F195"/>
    <mergeCell ref="E196:F196"/>
    <mergeCell ref="E197:F197"/>
    <mergeCell ref="E210:F210"/>
    <mergeCell ref="E211:F211"/>
    <mergeCell ref="E212:F212"/>
    <mergeCell ref="E213:F213"/>
    <mergeCell ref="E214:F214"/>
    <mergeCell ref="E215:F215"/>
    <mergeCell ref="E204:F204"/>
    <mergeCell ref="E205:F205"/>
    <mergeCell ref="E206:F206"/>
    <mergeCell ref="E207:F207"/>
    <mergeCell ref="E208:F208"/>
    <mergeCell ref="E209:F209"/>
    <mergeCell ref="E222:F222"/>
    <mergeCell ref="E223:F223"/>
    <mergeCell ref="E224:F224"/>
    <mergeCell ref="E225:F225"/>
    <mergeCell ref="E226:F226"/>
    <mergeCell ref="E227:F227"/>
    <mergeCell ref="E216:F216"/>
    <mergeCell ref="E217:F217"/>
    <mergeCell ref="E218:F218"/>
    <mergeCell ref="E219:F219"/>
    <mergeCell ref="E220:F220"/>
    <mergeCell ref="E221:F221"/>
    <mergeCell ref="E234:F234"/>
    <mergeCell ref="E235:F235"/>
    <mergeCell ref="E236:F236"/>
    <mergeCell ref="E237:F237"/>
    <mergeCell ref="E238:F238"/>
    <mergeCell ref="E239:F239"/>
    <mergeCell ref="E228:F228"/>
    <mergeCell ref="E229:F229"/>
    <mergeCell ref="E230:F230"/>
    <mergeCell ref="E231:F231"/>
    <mergeCell ref="E232:F232"/>
    <mergeCell ref="E233:F233"/>
    <mergeCell ref="E246:F246"/>
    <mergeCell ref="E247:F247"/>
    <mergeCell ref="E248:F248"/>
    <mergeCell ref="E249:F249"/>
    <mergeCell ref="E250:F250"/>
    <mergeCell ref="E251:F251"/>
    <mergeCell ref="E240:F240"/>
    <mergeCell ref="E241:F241"/>
    <mergeCell ref="E242:F242"/>
    <mergeCell ref="E243:F243"/>
    <mergeCell ref="E244:F244"/>
    <mergeCell ref="E245:F245"/>
    <mergeCell ref="E258:F258"/>
    <mergeCell ref="E259:F259"/>
    <mergeCell ref="E260:F260"/>
    <mergeCell ref="E261:F261"/>
    <mergeCell ref="E262:F262"/>
    <mergeCell ref="E263:F263"/>
    <mergeCell ref="E252:F252"/>
    <mergeCell ref="E253:F253"/>
    <mergeCell ref="E254:F254"/>
    <mergeCell ref="E255:F255"/>
    <mergeCell ref="E256:F256"/>
    <mergeCell ref="E257:F257"/>
    <mergeCell ref="E270:F270"/>
    <mergeCell ref="E271:F271"/>
    <mergeCell ref="E272:F272"/>
    <mergeCell ref="E273:F273"/>
    <mergeCell ref="E274:F274"/>
    <mergeCell ref="E275:F275"/>
    <mergeCell ref="E264:F264"/>
    <mergeCell ref="E265:F265"/>
    <mergeCell ref="E266:F266"/>
    <mergeCell ref="E267:F267"/>
    <mergeCell ref="E268:F268"/>
    <mergeCell ref="E269:F269"/>
    <mergeCell ref="E282:F282"/>
    <mergeCell ref="E283:F283"/>
    <mergeCell ref="E284:F284"/>
    <mergeCell ref="E285:F285"/>
    <mergeCell ref="E286:F286"/>
    <mergeCell ref="E287:F287"/>
    <mergeCell ref="E276:F276"/>
    <mergeCell ref="E277:F277"/>
    <mergeCell ref="E278:F278"/>
    <mergeCell ref="E279:F279"/>
    <mergeCell ref="E280:F280"/>
    <mergeCell ref="E281:F281"/>
    <mergeCell ref="E294:F294"/>
    <mergeCell ref="E295:F295"/>
    <mergeCell ref="E296:F296"/>
    <mergeCell ref="E297:F297"/>
    <mergeCell ref="E298:F298"/>
    <mergeCell ref="E299:F299"/>
    <mergeCell ref="E288:F288"/>
    <mergeCell ref="E289:F289"/>
    <mergeCell ref="E290:F290"/>
    <mergeCell ref="E291:F291"/>
    <mergeCell ref="E292:F292"/>
    <mergeCell ref="E293:F293"/>
    <mergeCell ref="E306:F306"/>
    <mergeCell ref="E307:F307"/>
    <mergeCell ref="E308:F308"/>
    <mergeCell ref="E309:F309"/>
    <mergeCell ref="E310:F310"/>
    <mergeCell ref="E311:F311"/>
    <mergeCell ref="E300:F300"/>
    <mergeCell ref="E301:F301"/>
    <mergeCell ref="E302:F302"/>
    <mergeCell ref="E303:F303"/>
    <mergeCell ref="E304:F304"/>
    <mergeCell ref="E305:F305"/>
    <mergeCell ref="G370:H370"/>
    <mergeCell ref="G371:H371"/>
    <mergeCell ref="G372:H372"/>
    <mergeCell ref="G373:H373"/>
    <mergeCell ref="E312:F312"/>
    <mergeCell ref="E313:F313"/>
    <mergeCell ref="G364:H364"/>
    <mergeCell ref="G365:H365"/>
    <mergeCell ref="G366:H366"/>
    <mergeCell ref="G367:H367"/>
    <mergeCell ref="G413:H413"/>
    <mergeCell ref="G414:H414"/>
    <mergeCell ref="E56:F56"/>
    <mergeCell ref="G56:H56"/>
    <mergeCell ref="G404:H404"/>
    <mergeCell ref="G405:H405"/>
    <mergeCell ref="G406:H406"/>
    <mergeCell ref="G407:H407"/>
    <mergeCell ref="G408:H408"/>
    <mergeCell ref="G409:H409"/>
    <mergeCell ref="G398:H398"/>
    <mergeCell ref="G399:H399"/>
    <mergeCell ref="G400:H400"/>
    <mergeCell ref="G401:H401"/>
    <mergeCell ref="G402:H402"/>
    <mergeCell ref="G403:H403"/>
    <mergeCell ref="G392:H392"/>
    <mergeCell ref="G393:H393"/>
    <mergeCell ref="G394:H394"/>
    <mergeCell ref="G395:H395"/>
    <mergeCell ref="G396:H396"/>
    <mergeCell ref="G411:H411"/>
    <mergeCell ref="G368:H368"/>
    <mergeCell ref="G369:H369"/>
    <mergeCell ref="G374:H374"/>
    <mergeCell ref="G375:H375"/>
    <mergeCell ref="G410:H410"/>
    <mergeCell ref="G376:H376"/>
    <mergeCell ref="G377:H377"/>
    <mergeCell ref="G378:H378"/>
    <mergeCell ref="G379:H379"/>
    <mergeCell ref="G412:H412"/>
    <mergeCell ref="G397:H397"/>
    <mergeCell ref="G386:H386"/>
    <mergeCell ref="G387:H387"/>
    <mergeCell ref="G388:H388"/>
    <mergeCell ref="G389:H389"/>
    <mergeCell ref="G390:H390"/>
    <mergeCell ref="G391:H391"/>
    <mergeCell ref="G380:H380"/>
    <mergeCell ref="G381:H381"/>
    <mergeCell ref="G382:H382"/>
    <mergeCell ref="G383:H383"/>
    <mergeCell ref="G384:H384"/>
    <mergeCell ref="G385:H385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Adicionales E</vt:lpstr>
      <vt:lpstr>Hoja2</vt:lpstr>
      <vt:lpstr>Diciembre o 2017</vt:lpstr>
      <vt:lpstr>Sabado</vt:lpstr>
      <vt:lpstr>Crisitano Sabado sin Licor</vt:lpstr>
      <vt:lpstr>Cristiano Viernes-Domingo sin l</vt:lpstr>
      <vt:lpstr>Domingo Nuevo (2)</vt:lpstr>
      <vt:lpstr>Fecha Proxima 4HORAS</vt:lpstr>
      <vt:lpstr>Domingo Nuevo</vt:lpstr>
      <vt:lpstr>ADICIONALES</vt:lpstr>
      <vt:lpstr>HOJA POLO</vt:lpstr>
      <vt:lpstr>Gala</vt:lpstr>
      <vt:lpstr>Pasabocas</vt:lpstr>
      <vt:lpstr>Pasabocas (2)</vt:lpstr>
      <vt:lpstr>Petit Four</vt:lpstr>
      <vt:lpstr>MESA POSTRES</vt:lpstr>
      <vt:lpstr>ESTACION DE DULCES</vt:lpstr>
      <vt:lpstr>Hoja3</vt:lpstr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Microsoft Office User</cp:lastModifiedBy>
  <cp:lastPrinted>2017-01-25T19:12:26Z</cp:lastPrinted>
  <dcterms:created xsi:type="dcterms:W3CDTF">2012-06-19T03:59:04Z</dcterms:created>
  <dcterms:modified xsi:type="dcterms:W3CDTF">2017-01-30T04:57:04Z</dcterms:modified>
</cp:coreProperties>
</file>