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76" yWindow="72" windowWidth="10620" windowHeight="9732"/>
  </bookViews>
  <sheets>
    <sheet name="500" sheetId="5" r:id="rId1"/>
    <sheet name="Parrillada" sheetId="18" r:id="rId2"/>
    <sheet name="GalaPollo" sheetId="15" r:id="rId3"/>
    <sheet name="Navidad" sheetId="12" r:id="rId4"/>
    <sheet name="PicadaPeq" sheetId="16" r:id="rId5"/>
    <sheet name="Hawaiano " sheetId="17" r:id="rId6"/>
    <sheet name="Gala" sheetId="14" r:id="rId7"/>
    <sheet name="Pasabocas" sheetId="4" r:id="rId8"/>
    <sheet name="Otros" sheetId="13" r:id="rId9"/>
    <sheet name="Tipico" sheetId="11" r:id="rId10"/>
    <sheet name="Gourmet" sheetId="3" r:id="rId11"/>
  </sheets>
  <externalReferences>
    <externalReference r:id="rId12"/>
    <externalReference r:id="rId13"/>
  </externalReferences>
  <definedNames>
    <definedName name="_xlnm.Print_Area" localSheetId="0">'500'!$B$4:$I$44</definedName>
    <definedName name="Contactos" localSheetId="2">[1]Patty!$B$1:$R$81</definedName>
    <definedName name="Contactos" localSheetId="5">[1]Patty!$B$1:$R$81</definedName>
    <definedName name="Contactos" localSheetId="3">[1]Patty!$B$1:$R$81</definedName>
    <definedName name="Contactos" localSheetId="8">[1]Patty!$B$1:$R$81</definedName>
    <definedName name="Contactos" localSheetId="1">[1]Patty!$B$1:$R$81</definedName>
    <definedName name="Contactos">[1]Patty!$B$1:$R$81</definedName>
  </definedNames>
  <calcPr calcId="125725"/>
</workbook>
</file>

<file path=xl/calcChain.xml><?xml version="1.0" encoding="utf-8"?>
<calcChain xmlns="http://schemas.openxmlformats.org/spreadsheetml/2006/main">
  <c r="E12" i="5"/>
  <c r="B3" i="16" l="1"/>
  <c r="G14" i="5"/>
  <c r="I14" s="1"/>
  <c r="C14" i="15"/>
  <c r="C1"/>
  <c r="C22" s="1"/>
  <c r="C11" i="16"/>
  <c r="B6"/>
  <c r="B5"/>
  <c r="B4"/>
  <c r="D22" i="15"/>
  <c r="D14" l="1"/>
  <c r="B11" i="16"/>
  <c r="I16" i="5" l="1"/>
  <c r="I25"/>
  <c r="I24"/>
  <c r="L25"/>
  <c r="L23"/>
  <c r="L24" s="1"/>
  <c r="M24" s="1"/>
  <c r="I35" l="1"/>
  <c r="L36"/>
  <c r="L35" s="1"/>
  <c r="I15"/>
  <c r="L37" l="1"/>
  <c r="I37"/>
  <c r="I36"/>
  <c r="G12" l="1"/>
  <c r="I12" s="1"/>
  <c r="I9" l="1"/>
  <c r="G26" l="1"/>
  <c r="I26" s="1"/>
  <c r="I34"/>
  <c r="I41" s="1"/>
  <c r="I28"/>
  <c r="G13"/>
  <c r="B5"/>
  <c r="I45"/>
  <c r="E45"/>
  <c r="B45"/>
  <c r="I11"/>
  <c r="I13" l="1"/>
  <c r="I23"/>
  <c r="I29" l="1"/>
  <c r="I42" l="1"/>
  <c r="J29"/>
  <c r="I43" l="1"/>
  <c r="I44" s="1"/>
</calcChain>
</file>

<file path=xl/sharedStrings.xml><?xml version="1.0" encoding="utf-8"?>
<sst xmlns="http://schemas.openxmlformats.org/spreadsheetml/2006/main" count="272" uniqueCount="246">
  <si>
    <t xml:space="preserve">PRECIO </t>
  </si>
  <si>
    <t>CANT</t>
  </si>
  <si>
    <t>BEBIDAS FUERTES</t>
  </si>
  <si>
    <t>Costo adicional, depende de la selección final</t>
  </si>
  <si>
    <t xml:space="preserve">TOTAL </t>
  </si>
  <si>
    <t>NUESTROS PRECIOS NO INCLUYEN IVA Y SON VALIDOS POR 60 DIAS</t>
  </si>
  <si>
    <t>VALOR</t>
  </si>
  <si>
    <t>ENTRADA</t>
  </si>
  <si>
    <t>Seleccionar Una Opcion</t>
  </si>
  <si>
    <t>Ceviche de Pescado Estilo peruano</t>
  </si>
  <si>
    <t>Boconccinis con Tomate a la Mediterranea</t>
  </si>
  <si>
    <t>Cascos de tomate con boconccinis de Mozarella, Aceite de Oliva, Albaca, oregano y un Toque Balsamico</t>
  </si>
  <si>
    <t>Pacific, California, Dinamite Sushi Roll</t>
  </si>
  <si>
    <t>Crema de Camaron, Pollo, Espinaca, Tomate, Brocoli con Queso o Champinones</t>
  </si>
  <si>
    <t>PLATO FUERTE</t>
  </si>
  <si>
    <t xml:space="preserve">Medallon de Lomito </t>
  </si>
  <si>
    <t xml:space="preserve">Con Salsas: Bourguignon, Al Vino, a la Dijon, al Queso Azul o Finas Hierbas  </t>
  </si>
  <si>
    <t>Suprema de Pollo Thai en Salsa de Mani y semilla de Ajonjoli</t>
  </si>
  <si>
    <t>Con:</t>
  </si>
  <si>
    <t>Arroz Siete Hierbas, Negro con Ajonjoli, Paprika, al Curry, al Perejil o Almondini</t>
  </si>
  <si>
    <t>O</t>
  </si>
  <si>
    <t>Y</t>
  </si>
  <si>
    <t>Ensalada de Espinaca, Bacon, Mango y Fresas, Tres Lechugas, Mediterranea</t>
  </si>
  <si>
    <t>PASABOCAS</t>
  </si>
  <si>
    <t>Costo</t>
  </si>
  <si>
    <t>Seleccionar opciones del Listado</t>
  </si>
  <si>
    <t>Seleccionar opcion(s)</t>
  </si>
  <si>
    <t>Langostinos Apanados con Panko y Mayonesa de Naranja</t>
  </si>
  <si>
    <t>Timbal de Tres Quesos con Salsa de Azafran</t>
  </si>
  <si>
    <t>Terrine de Cangrejo en Mayonesa Eneldo</t>
  </si>
  <si>
    <t>Ensalada de Langosta con Manzana al Jerez</t>
  </si>
  <si>
    <t>Confit de Canard</t>
  </si>
  <si>
    <t>Canastas de Scargotts a las finas Hierbas</t>
  </si>
  <si>
    <t>Colitas de Langosta al Eneldo</t>
  </si>
  <si>
    <t>Seleccionar opcion</t>
  </si>
  <si>
    <t xml:space="preserve">Medallon de Lomito en Salsa </t>
  </si>
  <si>
    <t>Con Salsa Roquefort, Tres pimientas, Oporto, Portobello</t>
  </si>
  <si>
    <t>Pescadillas de Ternera en salsa Oporto</t>
  </si>
  <si>
    <t>Pavo en salsa de Cassis</t>
  </si>
  <si>
    <t>Arroz Salvaje al eneldo, Orzo con Cebolleta o Croquetas de arroz con parmesano</t>
  </si>
  <si>
    <t>Papa Filo, Papa parisiene con cebolleta oTorticas de papa con amapola</t>
  </si>
  <si>
    <t>Habichuelinas Francesas o Rollitos de Espinaca con Zanahorias Glazeadas</t>
  </si>
  <si>
    <t>o Bouquettiere de Esparragos y Zanahoria Baby</t>
  </si>
  <si>
    <t>POSTRE</t>
  </si>
  <si>
    <t>Peras al Vino Tinto con salsa Inglesa</t>
  </si>
  <si>
    <t>Petit Mousse de Chocolate Blanco o Negro</t>
  </si>
  <si>
    <t>Mousse de Amaretto</t>
  </si>
  <si>
    <t>Pecan Pie</t>
  </si>
  <si>
    <t>Crepes con Frutos rojos</t>
  </si>
  <si>
    <t xml:space="preserve">OTRAS OPCIONES DE PASABOCAS </t>
  </si>
  <si>
    <t>Escoger  Opciones</t>
  </si>
  <si>
    <t>Costo Und</t>
  </si>
  <si>
    <t>Con Salsa Solla, Jengibre y Miel o Mayonesa a la Naranja</t>
  </si>
  <si>
    <t>Fondue de Queso con Pan Aleman</t>
  </si>
  <si>
    <t>Barquetica con Scargot a las 5 Hierbas</t>
  </si>
  <si>
    <t>Prociutto con Queso Crema y Datiles</t>
  </si>
  <si>
    <t xml:space="preserve">Calamares Fritos </t>
  </si>
  <si>
    <t>Delicadamente Apanados con Panko con Salsa Marinara de tomates frescos</t>
  </si>
  <si>
    <t>Salmon Marinado al Eneldo</t>
  </si>
  <si>
    <t>Mero costrado con salsa de Uchuvas o Tartaleta con KaniKama</t>
  </si>
  <si>
    <t>Mini Brocheta de Frutas Achocolatadas</t>
  </si>
  <si>
    <t>Mini Brocheta de Lomo Balsamico o Bourgignon</t>
  </si>
  <si>
    <t>Con Cuadritos de pimenton, Cebolla y un toque de Salsa Balsamica</t>
  </si>
  <si>
    <t>Pacific Sushi Roll (2 unds)</t>
  </si>
  <si>
    <t>Salmon, Queso Crema, Ikura, Ginger y Wasabi</t>
  </si>
  <si>
    <t>Tartaletas de Cangrejo con Queso crema y Amapola</t>
  </si>
  <si>
    <t xml:space="preserve">Mini Vol au Vent o Tartaleta de Ceviche de Camaron  </t>
  </si>
  <si>
    <t xml:space="preserve">Mini Quiche de Salmon con Queso Crema y Cebollin </t>
  </si>
  <si>
    <t xml:space="preserve">Mini Quiche Lorraine </t>
  </si>
  <si>
    <t xml:space="preserve">Tartaleta de Espinaca y Queso Ricota </t>
  </si>
  <si>
    <t>Huevos de Codorniz a la Hungara</t>
  </si>
  <si>
    <t>Mini Brocheta Napolitana</t>
  </si>
  <si>
    <t>Cubitos de Mozarella y Tomates Cherry marinados en Aceite de Oliva, Oregano y Albahaca</t>
  </si>
  <si>
    <t>Mini Brocheta de Pollo Thai o Teriyaki</t>
  </si>
  <si>
    <t xml:space="preserve">Con Deliciosa Salsa de Mani o Salsa Teriyaki y Miel </t>
  </si>
  <si>
    <t>Mini Quiche de Pollo al pesto con Champiñones</t>
  </si>
  <si>
    <t xml:space="preserve">Mini Vol au Vent con Carne a la Bolognesa  </t>
  </si>
  <si>
    <t>Empanadita Gourmet (2)</t>
  </si>
  <si>
    <t xml:space="preserve">Canape de Pollo o Tostadas con Pate Finas Hierbas </t>
  </si>
  <si>
    <t xml:space="preserve">Tostadas con Salami y Oregano </t>
  </si>
  <si>
    <t>Choricitos a la Diabla o con Guacamole o con Mini Arepa(2)</t>
  </si>
  <si>
    <t>Tortilla Española sobre Tostada de Baguette al Ajillo (2)</t>
  </si>
  <si>
    <t xml:space="preserve">Kibe con Tahine </t>
  </si>
  <si>
    <t>Carimañola de Carne o Queso con Dip de suero Costeño</t>
  </si>
  <si>
    <t>Croqueta de Mero, Pollo o Queso / Salmon $2.400</t>
  </si>
  <si>
    <t>Mini Hojaldres de Carne, de Pollo y Dedito de Queso(3)</t>
  </si>
  <si>
    <t>Nombre del Cliente:</t>
  </si>
  <si>
    <t>Celular:</t>
  </si>
  <si>
    <t>Teléfono:</t>
  </si>
  <si>
    <t>de:</t>
  </si>
  <si>
    <t>a:</t>
  </si>
  <si>
    <t>CANT.</t>
  </si>
  <si>
    <t>-</t>
  </si>
  <si>
    <r>
      <t xml:space="preserve">OPCIONALES </t>
    </r>
    <r>
      <rPr>
        <sz val="8"/>
        <color indexed="8"/>
        <rFont val="Calibri"/>
        <family val="2"/>
      </rPr>
      <t>(Seleccionar)</t>
    </r>
  </si>
  <si>
    <t>PRECIO</t>
  </si>
  <si>
    <t>Mousse de Tres Quesos en Salsa de Champana</t>
  </si>
  <si>
    <t>MENU EJEMPLO DESDE $69.600 aprox</t>
  </si>
  <si>
    <t>MESEROS -BARMAN</t>
  </si>
  <si>
    <t>Pollo BBQ</t>
  </si>
  <si>
    <t>Chorizo</t>
  </si>
  <si>
    <t>Mini Morcilla Gourmet</t>
  </si>
  <si>
    <t xml:space="preserve"> Aji Casero</t>
  </si>
  <si>
    <t>Seleccionar una Opcion</t>
  </si>
  <si>
    <t xml:space="preserve">Seleccionar Una opcion </t>
  </si>
  <si>
    <t>Suprema de Pollo</t>
  </si>
  <si>
    <t>Pollo Thai en Salsa de Mani y semilla de Ajonjoli</t>
  </si>
  <si>
    <t>Pollo Saltado</t>
  </si>
  <si>
    <t>Lo mejor de Peru, Tiras de Pollo, cebolla, Chile amarillo y Papa Sofreidas en deliciosa salsa</t>
  </si>
  <si>
    <t>Papa Duquesa</t>
  </si>
  <si>
    <t xml:space="preserve">Carpaccio de Res </t>
  </si>
  <si>
    <t>SUBTOTAL</t>
  </si>
  <si>
    <t>IVA 16%</t>
  </si>
  <si>
    <t>TOTAL EVENTO</t>
  </si>
  <si>
    <r>
      <t>BEBIDAS ILIMITADAS:</t>
    </r>
    <r>
      <rPr>
        <sz val="11"/>
        <rFont val="Maiandra GD"/>
        <family val="2"/>
      </rPr>
      <t xml:space="preserve">Agua Hielo Gaseosa </t>
    </r>
  </si>
  <si>
    <t>MENU TIPICO $ 36,000</t>
  </si>
  <si>
    <t xml:space="preserve">Entrada </t>
  </si>
  <si>
    <t xml:space="preserve">Papita Criolla </t>
  </si>
  <si>
    <t>Arepa</t>
  </si>
  <si>
    <t>Plato Fuerte</t>
  </si>
  <si>
    <t>Pernil de Cerdo</t>
  </si>
  <si>
    <t>Papita Richie Salada</t>
  </si>
  <si>
    <t xml:space="preserve">Guacamole y Ají Casero </t>
  </si>
  <si>
    <t xml:space="preserve">Cuajada con Melao </t>
  </si>
  <si>
    <t>Postre $ XXXXXXXX</t>
  </si>
  <si>
    <t xml:space="preserve">Suprema de Pollo al Jerez </t>
  </si>
  <si>
    <t xml:space="preserve">Papa New York </t>
  </si>
  <si>
    <t xml:space="preserve">Ensalada Espinaca con Mango y Fresa </t>
  </si>
  <si>
    <t xml:space="preserve">Bandiola de Cerdo en Salsa Hawaiana </t>
  </si>
  <si>
    <t>Medallon de Res</t>
  </si>
  <si>
    <t>Papa Criolla</t>
  </si>
  <si>
    <t>Coquille de Mariscos</t>
  </si>
  <si>
    <t>Seleccionar Dos Opciones</t>
  </si>
  <si>
    <t>Medallones de Pollo</t>
  </si>
  <si>
    <t xml:space="preserve">Con Salsa de: Uchuvas, Naranja y Yerbabuena, Mango, Oporto, Cassis o al Jerez </t>
  </si>
  <si>
    <t>Filete de Mero en Salsa de Leche de Coco o Almendras</t>
  </si>
  <si>
    <t xml:space="preserve">Papa Duquesa, Noissette, Parisien, Timbal de papa o Filo </t>
  </si>
  <si>
    <t>o Bouquettiere de Verduras,  Verduras Salteadas o Waldorf</t>
  </si>
  <si>
    <t>Parrandon Vallenato (Acordeon, Caja, Guacharaca y Cantante)</t>
  </si>
  <si>
    <r>
      <t xml:space="preserve">Carnaval de Rio (3 Garotas - 3 Bailarines) Integracion </t>
    </r>
    <r>
      <rPr>
        <sz val="9"/>
        <color rgb="FF000000"/>
        <rFont val="Maiandra GD"/>
        <family val="2"/>
      </rPr>
      <t>* 45 Minutos</t>
    </r>
  </si>
  <si>
    <t xml:space="preserve">Papayera (5 musicos) - Incluye: Platillos, bombo, redoblante, saxo y trompeta </t>
  </si>
  <si>
    <t>MENU HAWAIANO</t>
  </si>
  <si>
    <t>KALBI RIBS</t>
  </si>
  <si>
    <t>Costilla de Cerdo cocinadas en soya y sesamo</t>
  </si>
  <si>
    <t>Acompañadas de papas al coco y curry</t>
  </si>
  <si>
    <t>Ensalada Tropical</t>
  </si>
  <si>
    <t>Suprema de Pollo Hawaiano</t>
  </si>
  <si>
    <t>Vegetales Glaseados</t>
  </si>
  <si>
    <t>Papa Pure al Perejil</t>
  </si>
  <si>
    <t xml:space="preserve">Ron Viejo de Caldas 750 ml </t>
  </si>
  <si>
    <t xml:space="preserve">bacarrdi Carta blanca </t>
  </si>
  <si>
    <t xml:space="preserve">Ron Bacardi Carta Blanca 750 ml </t>
  </si>
  <si>
    <t>PICADA TARDE PARA 10 PERSONAS $ 65.000</t>
  </si>
  <si>
    <t xml:space="preserve">Chorizo 10 Unds </t>
  </si>
  <si>
    <t xml:space="preserve">Mini Morcilla Unds </t>
  </si>
  <si>
    <t>Lomo de Cerdo 250 gr</t>
  </si>
  <si>
    <t>Pollo 250 gr</t>
  </si>
  <si>
    <t>Carne de Res 250 gr</t>
  </si>
  <si>
    <t>Maiz Pira</t>
  </si>
  <si>
    <t>Aji Casero</t>
  </si>
  <si>
    <t>MENU NAVIDEÑO $33,800</t>
  </si>
  <si>
    <t>OPCION No. 1 $29,800</t>
  </si>
  <si>
    <t>OPCION No. 2 $29,800</t>
  </si>
  <si>
    <t xml:space="preserve">PASABOCAS TIPICOS </t>
  </si>
  <si>
    <t>Empanadita Gourmet (2) $3.200</t>
  </si>
  <si>
    <t>Choricitos a la Diabla con Guacamole o con Mini Arepa (2) $2.900</t>
  </si>
  <si>
    <t>Carimañola de Carne con Dip de suero Costeño $2.000</t>
  </si>
  <si>
    <t xml:space="preserve">MONTAJE AUDIOVISUAL </t>
  </si>
  <si>
    <t xml:space="preserve">3 Videobeams 3000 Lumhens </t>
  </si>
  <si>
    <t xml:space="preserve">3 Pantallas de 2.40 * 1.80 </t>
  </si>
  <si>
    <t>1 Distribuidor de señal y cableado a tres videobeams</t>
  </si>
  <si>
    <t>4 Microfonos inalambricos de mano</t>
  </si>
  <si>
    <t>2 Microfonos inalambricos de solapa</t>
  </si>
  <si>
    <r>
      <t xml:space="preserve">USO EXCLUSIVO DEL CENTRO x 8 Horas </t>
    </r>
    <r>
      <rPr>
        <sz val="9"/>
        <rFont val="Maiandra GD"/>
        <family val="2"/>
      </rPr>
      <t>(Horario diurno y Nocturno)</t>
    </r>
  </si>
  <si>
    <t>Cocina</t>
  </si>
  <si>
    <t>Pollo Calipso</t>
  </si>
  <si>
    <t xml:space="preserve">Tartaleta de Frutas con Crema del Chef o Mousse de Café con Amaretto. </t>
  </si>
  <si>
    <t>Grms</t>
  </si>
  <si>
    <t>Langostinos Tempura (U20-25)</t>
  </si>
  <si>
    <t>Mayo 27/16</t>
  </si>
  <si>
    <t>2 Salchichas Coctel</t>
  </si>
  <si>
    <t xml:space="preserve">Suprema de Pollo en Salsa de Uchuvas </t>
  </si>
  <si>
    <t xml:space="preserve">Bandiola de Cerdo al Vino </t>
  </si>
  <si>
    <t>Buñuelitos Tipicos con Salsa de Mayonesa a la Naranja</t>
  </si>
  <si>
    <r>
      <t xml:space="preserve">PICADA EN LA TARDE: </t>
    </r>
    <r>
      <rPr>
        <sz val="11"/>
        <rFont val="Maiandra GD"/>
        <family val="2"/>
      </rPr>
      <t>Servida a la mesa para 10 Personas</t>
    </r>
    <r>
      <rPr>
        <sz val="9"/>
        <rFont val="Maiandra GD"/>
        <family val="2"/>
      </rPr>
      <t xml:space="preserve"> (En 2 Bandejas)</t>
    </r>
  </si>
  <si>
    <t>Natilla con Dulce de Fresas o Mora</t>
  </si>
  <si>
    <t>Papita Richie Salada o Criolla</t>
  </si>
  <si>
    <t>Incluye:  Salónes, Mesas, Sillas, Personal de Logística, Calefacción y Parqueaderos</t>
  </si>
  <si>
    <t xml:space="preserve">E Mail: </t>
  </si>
  <si>
    <t>Platanito Cascabel o Maiz Pira</t>
  </si>
  <si>
    <t xml:space="preserve">MENU DE GALA CON POLLO EJEMPLO </t>
  </si>
  <si>
    <t>PLATO FUERTE $ 25,800</t>
  </si>
  <si>
    <t>ENTRADA $6,000 OPCIONAL</t>
  </si>
  <si>
    <r>
      <t xml:space="preserve">MENU DE GALA POLLO sin Entrada  </t>
    </r>
    <r>
      <rPr>
        <sz val="9"/>
        <rFont val="Maiandra GD"/>
        <family val="2"/>
      </rPr>
      <t xml:space="preserve">Servido a la mesa </t>
    </r>
  </si>
  <si>
    <t>POSTRE  $3.900</t>
  </si>
  <si>
    <t>PICADA PERSONAL $ 7,900</t>
  </si>
  <si>
    <t>ENTRADA OPCIONAL</t>
  </si>
  <si>
    <t>Grupo Musical Crossover MaoKaracol (10 músicos) fiesta x 5 Horas Musicales  con Raider de Sonido y Luces tipo concierto en 2 pisos, y DJ Que cubre parte del evento</t>
  </si>
  <si>
    <t>Ensalada Mediterranea</t>
  </si>
  <si>
    <t xml:space="preserve">MENU NAVIDEÑO </t>
  </si>
  <si>
    <t>PLATO FUERTE  $26.800</t>
  </si>
  <si>
    <t>OPCION No. 1 $26,800</t>
  </si>
  <si>
    <t>OPCION No. 2 $26,800</t>
  </si>
  <si>
    <t>MENU DE GALA EJEMPLO</t>
  </si>
  <si>
    <t>PLATO FUERTE    $33.800</t>
  </si>
  <si>
    <t>POSTRE $3,900</t>
  </si>
  <si>
    <t>COSTOS EVENTO EVOFORMA EN DICIEMBRE 1 DE 2016j</t>
  </si>
  <si>
    <t>COCKTAIL DE BIENVENIDA</t>
  </si>
  <si>
    <t>Mojito o Canelazo</t>
  </si>
  <si>
    <t>DE LLEGADA</t>
  </si>
  <si>
    <t>Carne Desmechada con Salsa Criolla</t>
  </si>
  <si>
    <t xml:space="preserve">Bebidas: Agua, limonada natural o gaseosa y Hielo </t>
  </si>
  <si>
    <t>PARRILLADA EMPRESARIAL (Servida a la Mesa)  $26.800</t>
  </si>
  <si>
    <t>Carne de Res</t>
  </si>
  <si>
    <t xml:space="preserve">Lomo de Cerdo  </t>
  </si>
  <si>
    <t xml:space="preserve">Papita Richie Salada </t>
  </si>
  <si>
    <t>Platano Maduro</t>
  </si>
  <si>
    <t>Guacamole y Aji Casero</t>
  </si>
  <si>
    <t>Casco de Naranja, Breva o Queso campesino con Arequipe</t>
  </si>
  <si>
    <t xml:space="preserve">Chorizitos, Mini Morcilla, Maiz Pira, Cascabeles y Papita Criolla </t>
  </si>
  <si>
    <t>De Salida $2.900</t>
  </si>
  <si>
    <t xml:space="preserve">Mini Consome de Pollo al Jerez con Baguette </t>
  </si>
  <si>
    <t>MENU PARRILLADA EJEMPLO EVENTO EVOFORMA</t>
  </si>
  <si>
    <r>
      <t xml:space="preserve">DE LLEGADA: </t>
    </r>
    <r>
      <rPr>
        <sz val="9"/>
        <rFont val="Maiandra GD"/>
        <family val="2"/>
      </rPr>
      <t>Choricitos a la Diabla   - Carimañola de Carne</t>
    </r>
  </si>
  <si>
    <t>COCTEL DE BIENVENIDA: Michelada, Mojito, Caipirinha o Canelazo</t>
  </si>
  <si>
    <t>Tortilla Espanola con Baguette o Carimañola de Carne</t>
  </si>
  <si>
    <t xml:space="preserve"> Choricitos a la Diabla o Croqueta de Mero, Pollo o Queso</t>
  </si>
  <si>
    <t>Seleccionar 2 opciones</t>
  </si>
  <si>
    <t>Evoforma (Alisson Cruz H)</t>
  </si>
  <si>
    <t>ejecutivo3@evoforma.net</t>
  </si>
  <si>
    <t>312 425 2323</t>
  </si>
  <si>
    <t>416 1666 Ext 1836</t>
  </si>
  <si>
    <r>
      <t xml:space="preserve">MENU NAVIDEÑO </t>
    </r>
    <r>
      <rPr>
        <sz val="9"/>
        <rFont val="Maiandra GD"/>
        <family val="2"/>
      </rPr>
      <t xml:space="preserve">Servido a la Mesa (Incluye Postre) o </t>
    </r>
    <r>
      <rPr>
        <b/>
        <sz val="9"/>
        <rFont val="Maiandra GD"/>
        <family val="2"/>
      </rPr>
      <t>PARRILLADA EMPRESARIAL</t>
    </r>
  </si>
  <si>
    <t>PICADA 6:00 PM  $6.200</t>
  </si>
  <si>
    <t>Pollo BBQ 50gr</t>
  </si>
  <si>
    <t>Pernil de Cerdo 50gr</t>
  </si>
  <si>
    <t xml:space="preserve">DETALLE DEL SERVICIO </t>
  </si>
  <si>
    <r>
      <t xml:space="preserve">COSTOS LENCERIA Y MENAJE </t>
    </r>
    <r>
      <rPr>
        <sz val="8"/>
        <rFont val="Maiandra GD"/>
        <family val="2"/>
      </rPr>
      <t>(Mantel Blanco, Camino Rojo y Servilleta Roja)</t>
    </r>
  </si>
  <si>
    <t>Whisky Buchanan`s, Old Parr 750 ml</t>
  </si>
  <si>
    <t>Whisky Sello Rojo, Something Special 750 ml</t>
  </si>
  <si>
    <t>Tetrapack -Aguardiente Antioqueño - Ron Viejo de Caldas</t>
  </si>
  <si>
    <t>Tetrapack -Aguardiente Nectar</t>
  </si>
  <si>
    <t xml:space="preserve">Cerveza Nacional poker o aguila  </t>
  </si>
  <si>
    <r>
      <t xml:space="preserve">POSTRE </t>
    </r>
    <r>
      <rPr>
        <sz val="11"/>
        <rFont val="Maiandra GD"/>
        <family val="2"/>
      </rPr>
      <t xml:space="preserve">(Opcional)  </t>
    </r>
    <r>
      <rPr>
        <b/>
        <sz val="11"/>
        <rFont val="Maiandra GD"/>
        <family val="2"/>
      </rPr>
      <t>$2.900</t>
    </r>
  </si>
  <si>
    <t>Dj con Sonido Profesional y animador (Incluye luces)</t>
  </si>
  <si>
    <t xml:space="preserve">Modulo Tarima 2,40 mt x 1,20 mt x 0,60 mt de Alto </t>
  </si>
  <si>
    <t>Grupo Musical Crossover  (6 músicos) fiesta x 5 Horas Musicales  con Raider de Sonido y Luces tipo concierto en 2 pisos, y DJ Que cubre parte del evento</t>
  </si>
</sst>
</file>

<file path=xl/styles.xml><?xml version="1.0" encoding="utf-8"?>
<styleSheet xmlns="http://schemas.openxmlformats.org/spreadsheetml/2006/main">
  <numFmts count="6">
    <numFmt numFmtId="164" formatCode="&quot;$&quot;#,##0"/>
    <numFmt numFmtId="165" formatCode="&quot;$&quot;\ #,##0"/>
    <numFmt numFmtId="166" formatCode="[$-240A]d&quot; de &quot;mmmm&quot; de &quot;yyyy;@"/>
    <numFmt numFmtId="167" formatCode="[$-240A]h:mm:ss\ AM/PM;@"/>
    <numFmt numFmtId="168" formatCode="d/m/yy;@"/>
    <numFmt numFmtId="169" formatCode="_ [$€]\ * #,##0.00_ ;_ [$€]\ * \-#,##0.00_ ;_ [$€]\ * &quot;-&quot;??_ ;_ @_ "/>
  </numFmts>
  <fonts count="54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b/>
      <sz val="14"/>
      <name val="Maiandra GD"/>
      <family val="2"/>
    </font>
    <font>
      <sz val="9"/>
      <name val="Maiandra GD"/>
      <family val="2"/>
    </font>
    <font>
      <sz val="12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8"/>
      <name val="Maiandra GD"/>
      <family val="2"/>
    </font>
    <font>
      <sz val="12"/>
      <name val="Arial"/>
      <family val="2"/>
    </font>
    <font>
      <sz val="9"/>
      <name val="Arial Narrow"/>
      <family val="2"/>
    </font>
    <font>
      <i/>
      <sz val="12"/>
      <name val="Maiandra GD"/>
      <family val="2"/>
    </font>
    <font>
      <b/>
      <i/>
      <sz val="12"/>
      <name val="Maiandra GD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8"/>
      <color indexed="8"/>
      <name val="Calibri"/>
      <family val="2"/>
    </font>
    <font>
      <u/>
      <sz val="11"/>
      <color theme="10"/>
      <name val="Calibri"/>
      <family val="2"/>
    </font>
    <font>
      <i/>
      <sz val="14"/>
      <name val="Maiandra GD"/>
      <family val="2"/>
    </font>
    <font>
      <sz val="14"/>
      <name val="Maiandra GD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i/>
      <sz val="10"/>
      <color rgb="FF000000"/>
      <name val="Maiandra GD"/>
      <family val="2"/>
    </font>
    <font>
      <sz val="10"/>
      <color theme="1"/>
      <name val="Maiandra GD"/>
      <family val="2"/>
    </font>
    <font>
      <sz val="9"/>
      <color rgb="FF000000"/>
      <name val="Maiandra GD"/>
      <family val="2"/>
    </font>
    <font>
      <b/>
      <sz val="14"/>
      <name val="Eras Medium ITC"/>
      <family val="2"/>
    </font>
    <font>
      <sz val="12"/>
      <name val="Eras Medium ITC"/>
      <family val="2"/>
    </font>
    <font>
      <sz val="10"/>
      <name val="Arial Narrow"/>
      <family val="2"/>
    </font>
    <font>
      <b/>
      <sz val="16"/>
      <name val="Arial"/>
      <family val="2"/>
    </font>
    <font>
      <b/>
      <sz val="11"/>
      <color indexed="8"/>
      <name val="Arial Narrow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12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0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2" applyNumberFormat="0" applyAlignment="0" applyProtection="0"/>
    <xf numFmtId="0" fontId="19" fillId="21" borderId="3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2" applyNumberFormat="0" applyAlignment="0" applyProtection="0"/>
    <xf numFmtId="0" fontId="26" fillId="0" borderId="7" applyNumberFormat="0" applyFill="0" applyAlignment="0" applyProtection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22" borderId="8" applyNumberFormat="0" applyFont="0" applyAlignment="0" applyProtection="0"/>
    <xf numFmtId="0" fontId="28" fillId="20" borderId="9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4" fillId="0" borderId="0"/>
    <xf numFmtId="0" fontId="4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4" fillId="0" borderId="0"/>
    <xf numFmtId="0" fontId="14" fillId="0" borderId="0"/>
    <xf numFmtId="169" fontId="14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2" fillId="0" borderId="0"/>
    <xf numFmtId="0" fontId="14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21" fillId="4" borderId="0" applyNumberFormat="0" applyBorder="0" applyAlignment="0" applyProtection="0"/>
    <xf numFmtId="0" fontId="18" fillId="20" borderId="2" applyNumberFormat="0" applyAlignment="0" applyProtection="0"/>
    <xf numFmtId="0" fontId="19" fillId="21" borderId="3" applyNumberFormat="0" applyAlignment="0" applyProtection="0"/>
    <xf numFmtId="0" fontId="26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25" fillId="7" borderId="2" applyNumberFormat="0" applyAlignment="0" applyProtection="0"/>
    <xf numFmtId="0" fontId="17" fillId="3" borderId="0" applyNumberFormat="0" applyBorder="0" applyAlignment="0" applyProtection="0"/>
    <xf numFmtId="0" fontId="44" fillId="26" borderId="0" applyNumberFormat="0" applyBorder="0" applyAlignment="0" applyProtection="0"/>
    <xf numFmtId="0" fontId="14" fillId="22" borderId="8" applyNumberFormat="0" applyFont="0" applyAlignment="0" applyProtection="0"/>
    <xf numFmtId="0" fontId="28" fillId="20" borderId="9" applyNumberFormat="0" applyAlignment="0" applyProtection="0"/>
    <xf numFmtId="0" fontId="3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9" fillId="0" borderId="0" applyNumberFormat="0" applyFill="0" applyBorder="0" applyAlignment="0" applyProtection="0"/>
    <xf numFmtId="0" fontId="45" fillId="0" borderId="11" applyNumberFormat="0" applyFill="0" applyAlignment="0" applyProtection="0"/>
    <xf numFmtId="0" fontId="1" fillId="0" borderId="0"/>
    <xf numFmtId="0" fontId="14" fillId="0" borderId="0"/>
    <xf numFmtId="0" fontId="14" fillId="0" borderId="0"/>
  </cellStyleXfs>
  <cellXfs count="151">
    <xf numFmtId="0" fontId="0" fillId="0" borderId="0" xfId="0"/>
    <xf numFmtId="0" fontId="9" fillId="0" borderId="0" xfId="38" applyFont="1" applyAlignment="1">
      <alignment horizontal="centerContinuous" vertical="center"/>
    </xf>
    <xf numFmtId="0" fontId="14" fillId="0" borderId="0" xfId="38"/>
    <xf numFmtId="0" fontId="14" fillId="0" borderId="0" xfId="38" applyAlignment="1">
      <alignment horizontal="centerContinuous" vertical="center"/>
    </xf>
    <xf numFmtId="0" fontId="8" fillId="0" borderId="0" xfId="38" applyFont="1" applyAlignment="1">
      <alignment horizontal="centerContinuous" vertical="center"/>
    </xf>
    <xf numFmtId="0" fontId="12" fillId="0" borderId="0" xfId="38" applyFont="1" applyAlignment="1">
      <alignment horizontal="centerContinuous" vertical="center"/>
    </xf>
    <xf numFmtId="0" fontId="11" fillId="0" borderId="0" xfId="38" applyFont="1" applyAlignment="1">
      <alignment horizontal="centerContinuous" vertical="center"/>
    </xf>
    <xf numFmtId="0" fontId="10" fillId="0" borderId="0" xfId="38" applyFont="1" applyAlignment="1">
      <alignment horizontal="centerContinuous" vertical="center"/>
    </xf>
    <xf numFmtId="0" fontId="11" fillId="0" borderId="0" xfId="36" applyFont="1" applyAlignment="1">
      <alignment horizontal="centerContinuous" vertical="center"/>
    </xf>
    <xf numFmtId="0" fontId="13" fillId="0" borderId="0" xfId="38" applyFont="1" applyAlignment="1">
      <alignment horizontal="centerContinuous" vertical="center"/>
    </xf>
    <xf numFmtId="0" fontId="31" fillId="0" borderId="0" xfId="41" applyFont="1" applyAlignment="1">
      <alignment horizontal="centerContinuous" vertical="center"/>
    </xf>
    <xf numFmtId="0" fontId="14" fillId="0" borderId="0" xfId="41"/>
    <xf numFmtId="0" fontId="11" fillId="0" borderId="0" xfId="41" applyFont="1" applyAlignment="1">
      <alignment horizontal="centerContinuous" vertical="center"/>
    </xf>
    <xf numFmtId="0" fontId="9" fillId="0" borderId="0" xfId="41" applyFont="1" applyAlignment="1">
      <alignment horizontal="centerContinuous" vertical="center"/>
    </xf>
    <xf numFmtId="0" fontId="5" fillId="0" borderId="0" xfId="41" applyFont="1" applyAlignment="1">
      <alignment horizontal="centerContinuous" vertical="center"/>
    </xf>
    <xf numFmtId="0" fontId="32" fillId="0" borderId="0" xfId="41" applyFont="1" applyAlignment="1">
      <alignment horizontal="centerContinuous" vertical="center"/>
    </xf>
    <xf numFmtId="3" fontId="13" fillId="0" borderId="0" xfId="41" applyNumberFormat="1" applyFont="1"/>
    <xf numFmtId="0" fontId="8" fillId="0" borderId="0" xfId="41" applyFont="1" applyAlignment="1">
      <alignment horizontal="centerContinuous" vertical="center"/>
    </xf>
    <xf numFmtId="0" fontId="10" fillId="0" borderId="0" xfId="41" applyFont="1" applyAlignment="1">
      <alignment horizontal="centerContinuous" vertical="center"/>
    </xf>
    <xf numFmtId="164" fontId="13" fillId="0" borderId="0" xfId="41" applyNumberFormat="1" applyFont="1"/>
    <xf numFmtId="0" fontId="9" fillId="0" borderId="0" xfId="39" applyFont="1" applyAlignment="1">
      <alignment horizontal="centerContinuous" vertical="center"/>
    </xf>
    <xf numFmtId="0" fontId="33" fillId="0" borderId="0" xfId="39" applyFont="1" applyAlignment="1">
      <alignment horizontal="center" vertical="center"/>
    </xf>
    <xf numFmtId="0" fontId="12" fillId="0" borderId="0" xfId="39" applyFont="1" applyAlignment="1">
      <alignment horizontal="centerContinuous" vertical="center"/>
    </xf>
    <xf numFmtId="0" fontId="7" fillId="0" borderId="0" xfId="39" applyFont="1" applyAlignment="1">
      <alignment vertical="center"/>
    </xf>
    <xf numFmtId="0" fontId="27" fillId="0" borderId="0" xfId="39" applyFont="1"/>
    <xf numFmtId="0" fontId="27" fillId="0" borderId="0" xfId="39" applyFont="1" applyAlignment="1">
      <alignment vertical="center"/>
    </xf>
    <xf numFmtId="0" fontId="11" fillId="0" borderId="0" xfId="39" applyFont="1" applyAlignment="1">
      <alignment horizontal="centerContinuous" vertical="center"/>
    </xf>
    <xf numFmtId="0" fontId="10" fillId="0" borderId="0" xfId="39" applyFont="1" applyAlignment="1">
      <alignment horizontal="centerContinuous" vertical="center"/>
    </xf>
    <xf numFmtId="3" fontId="13" fillId="0" borderId="0" xfId="39" applyNumberFormat="1" applyFont="1" applyAlignment="1">
      <alignment vertical="center"/>
    </xf>
    <xf numFmtId="0" fontId="11" fillId="0" borderId="0" xfId="37" applyFont="1" applyAlignment="1">
      <alignment horizontal="centerContinuous" vertical="center"/>
    </xf>
    <xf numFmtId="3" fontId="13" fillId="0" borderId="0" xfId="0" applyNumberFormat="1" applyFont="1"/>
    <xf numFmtId="0" fontId="34" fillId="0" borderId="0" xfId="39" applyFont="1" applyAlignment="1">
      <alignment horizontal="centerContinuous" vertical="center"/>
    </xf>
    <xf numFmtId="0" fontId="11" fillId="0" borderId="0" xfId="4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0" borderId="0" xfId="39" applyFont="1" applyAlignment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5" fontId="0" fillId="0" borderId="0" xfId="0" applyNumberFormat="1" applyProtection="1"/>
    <xf numFmtId="0" fontId="6" fillId="0" borderId="0" xfId="0" applyFont="1" applyAlignment="1" applyProtection="1">
      <alignment horizontal="center" vertical="center"/>
    </xf>
    <xf numFmtId="3" fontId="5" fillId="0" borderId="0" xfId="0" applyNumberFormat="1" applyFont="1" applyAlignment="1" applyProtection="1">
      <alignment vertical="center"/>
    </xf>
    <xf numFmtId="0" fontId="0" fillId="0" borderId="0" xfId="0" applyFill="1" applyProtection="1"/>
    <xf numFmtId="0" fontId="0" fillId="23" borderId="0" xfId="0" applyFill="1" applyProtection="1">
      <protection locked="0"/>
    </xf>
    <xf numFmtId="3" fontId="5" fillId="0" borderId="0" xfId="0" applyNumberFormat="1" applyFont="1" applyAlignment="1" applyProtection="1">
      <alignment horizontal="center" vertical="center"/>
      <protection locked="0"/>
    </xf>
    <xf numFmtId="165" fontId="39" fillId="0" borderId="0" xfId="0" applyNumberFormat="1" applyFont="1" applyFill="1" applyAlignment="1" applyProtection="1">
      <alignment horizontal="right"/>
    </xf>
    <xf numFmtId="3" fontId="5" fillId="0" borderId="0" xfId="0" applyNumberFormat="1" applyFont="1" applyAlignment="1" applyProtection="1">
      <alignment horizontal="center" vertical="center"/>
    </xf>
    <xf numFmtId="0" fontId="0" fillId="24" borderId="0" xfId="0" applyFill="1" applyProtection="1"/>
    <xf numFmtId="0" fontId="0" fillId="24" borderId="0" xfId="0" applyFill="1" applyProtection="1">
      <protection locked="0"/>
    </xf>
    <xf numFmtId="0" fontId="0" fillId="24" borderId="0" xfId="0" applyFill="1" applyAlignment="1" applyProtection="1">
      <alignment horizontal="right"/>
    </xf>
    <xf numFmtId="165" fontId="0" fillId="24" borderId="0" xfId="0" applyNumberFormat="1" applyFill="1" applyAlignment="1" applyProtection="1">
      <protection locked="0"/>
    </xf>
    <xf numFmtId="0" fontId="41" fillId="24" borderId="0" xfId="46" applyFill="1" applyAlignment="1" applyProtection="1">
      <protection locked="0"/>
    </xf>
    <xf numFmtId="0" fontId="0" fillId="24" borderId="0" xfId="0" applyFill="1" applyAlignment="1" applyProtection="1">
      <protection locked="0"/>
    </xf>
    <xf numFmtId="3" fontId="5" fillId="0" borderId="0" xfId="0" applyNumberFormat="1" applyFont="1" applyAlignment="1" applyProtection="1">
      <alignment vertical="center"/>
    </xf>
    <xf numFmtId="3" fontId="5" fillId="0" borderId="0" xfId="0" applyNumberFormat="1" applyFont="1" applyAlignment="1" applyProtection="1">
      <alignment vertical="center"/>
    </xf>
    <xf numFmtId="0" fontId="9" fillId="0" borderId="0" xfId="47" applyFont="1" applyAlignment="1">
      <alignment horizontal="centerContinuous" vertical="center"/>
    </xf>
    <xf numFmtId="0" fontId="43" fillId="0" borderId="0" xfId="51" applyFont="1" applyAlignment="1">
      <alignment horizontal="centerContinuous" vertical="center"/>
    </xf>
    <xf numFmtId="0" fontId="14" fillId="0" borderId="0" xfId="51"/>
    <xf numFmtId="0" fontId="9" fillId="0" borderId="0" xfId="51" applyFont="1" applyAlignment="1">
      <alignment horizontal="centerContinuous" vertical="center"/>
    </xf>
    <xf numFmtId="3" fontId="14" fillId="0" borderId="0" xfId="51" applyNumberFormat="1"/>
    <xf numFmtId="0" fontId="42" fillId="0" borderId="0" xfId="51" applyFont="1" applyAlignment="1">
      <alignment horizontal="centerContinuous" vertical="center"/>
    </xf>
    <xf numFmtId="0" fontId="14" fillId="0" borderId="10" xfId="51" applyBorder="1"/>
    <xf numFmtId="0" fontId="14" fillId="0" borderId="0" xfId="47"/>
    <xf numFmtId="0" fontId="11" fillId="0" borderId="0" xfId="47" applyFont="1" applyAlignment="1">
      <alignment horizontal="centerContinuous" vertical="center"/>
    </xf>
    <xf numFmtId="0" fontId="10" fillId="0" borderId="0" xfId="47" applyFont="1" applyAlignment="1">
      <alignment horizontal="centerContinuous" vertical="center"/>
    </xf>
    <xf numFmtId="0" fontId="43" fillId="0" borderId="0" xfId="47" applyFont="1" applyAlignment="1">
      <alignment horizontal="centerContinuous" vertical="center"/>
    </xf>
    <xf numFmtId="0" fontId="43" fillId="0" borderId="0" xfId="0" applyFont="1" applyAlignment="1">
      <alignment horizontal="centerContinuous" vertical="center"/>
    </xf>
    <xf numFmtId="0" fontId="13" fillId="0" borderId="0" xfId="0" applyFont="1" applyAlignment="1">
      <alignment horizontal="centerContinuous" vertical="center"/>
    </xf>
    <xf numFmtId="0" fontId="43" fillId="0" borderId="0" xfId="51" applyFont="1" applyAlignment="1">
      <alignment horizontal="center" vertical="center"/>
    </xf>
    <xf numFmtId="0" fontId="9" fillId="0" borderId="0" xfId="58" applyFont="1" applyAlignment="1">
      <alignment horizontal="center" vertical="center"/>
    </xf>
    <xf numFmtId="0" fontId="2" fillId="0" borderId="0" xfId="58"/>
    <xf numFmtId="0" fontId="42" fillId="0" borderId="0" xfId="37" applyFont="1" applyAlignment="1">
      <alignment horizontal="center" vertical="center"/>
    </xf>
    <xf numFmtId="0" fontId="42" fillId="0" borderId="0" xfId="59" applyFont="1" applyAlignment="1">
      <alignment horizontal="center" vertical="center"/>
    </xf>
    <xf numFmtId="0" fontId="42" fillId="0" borderId="0" xfId="58" applyFont="1" applyAlignment="1">
      <alignment horizontal="center" vertical="center"/>
    </xf>
    <xf numFmtId="0" fontId="43" fillId="0" borderId="0" xfId="51" applyFont="1" applyFill="1" applyAlignment="1">
      <alignment horizontal="center" vertical="center"/>
    </xf>
    <xf numFmtId="3" fontId="0" fillId="0" borderId="0" xfId="0" applyNumberFormat="1" applyProtection="1"/>
    <xf numFmtId="0" fontId="49" fillId="25" borderId="0" xfId="102" applyFont="1" applyFill="1" applyAlignment="1">
      <alignment horizontal="centerContinuous" vertical="center"/>
    </xf>
    <xf numFmtId="0" fontId="50" fillId="25" borderId="0" xfId="102" applyFont="1" applyFill="1" applyAlignment="1">
      <alignment horizontal="centerContinuous" vertical="center"/>
    </xf>
    <xf numFmtId="0" fontId="49" fillId="25" borderId="0" xfId="102" applyFont="1" applyFill="1" applyAlignment="1">
      <alignment horizontal="center" vertical="center"/>
    </xf>
    <xf numFmtId="0" fontId="0" fillId="0" borderId="0" xfId="0"/>
    <xf numFmtId="0" fontId="6" fillId="0" borderId="0" xfId="0" applyFont="1" applyFill="1" applyProtection="1"/>
    <xf numFmtId="0" fontId="0" fillId="0" borderId="0" xfId="0" applyFill="1" applyProtection="1"/>
    <xf numFmtId="0" fontId="6" fillId="0" borderId="0" xfId="0" applyFont="1" applyFill="1" applyBorder="1" applyAlignment="1" applyProtection="1"/>
    <xf numFmtId="0" fontId="13" fillId="0" borderId="0" xfId="0" applyFont="1" applyFill="1"/>
    <xf numFmtId="165" fontId="37" fillId="0" borderId="0" xfId="0" applyNumberFormat="1" applyFont="1" applyFill="1" applyBorder="1" applyAlignment="1" applyProtection="1">
      <alignment horizontal="center" vertical="center"/>
    </xf>
    <xf numFmtId="167" fontId="12" fillId="0" borderId="0" xfId="0" applyNumberFormat="1" applyFont="1" applyFill="1" applyAlignment="1" applyProtection="1">
      <alignment horizontal="center" vertical="center"/>
    </xf>
    <xf numFmtId="168" fontId="10" fillId="0" borderId="0" xfId="0" applyNumberFormat="1" applyFont="1" applyFill="1" applyAlignment="1" applyProtection="1">
      <alignment horizontal="center" vertical="center"/>
    </xf>
    <xf numFmtId="165" fontId="6" fillId="0" borderId="0" xfId="0" applyNumberFormat="1" applyFont="1" applyFill="1" applyAlignment="1" applyProtection="1">
      <alignment horizontal="center" vertical="center"/>
    </xf>
    <xf numFmtId="3" fontId="5" fillId="0" borderId="0" xfId="0" applyNumberFormat="1" applyFont="1" applyFill="1" applyAlignment="1" applyProtection="1">
      <alignment vertical="center"/>
    </xf>
    <xf numFmtId="0" fontId="13" fillId="0" borderId="0" xfId="0" applyFont="1" applyFill="1" applyProtection="1"/>
    <xf numFmtId="0" fontId="5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right" vertical="center"/>
    </xf>
    <xf numFmtId="165" fontId="7" fillId="0" borderId="0" xfId="0" applyNumberFormat="1" applyFont="1" applyFill="1" applyBorder="1" applyAlignment="1" applyProtection="1">
      <alignment vertical="center"/>
    </xf>
    <xf numFmtId="0" fontId="10" fillId="0" borderId="0" xfId="0" applyFont="1" applyFill="1" applyProtection="1"/>
    <xf numFmtId="3" fontId="46" fillId="0" borderId="0" xfId="0" applyNumberFormat="1" applyFont="1" applyFill="1" applyAlignment="1">
      <alignment horizontal="center" vertical="center"/>
    </xf>
    <xf numFmtId="3" fontId="47" fillId="0" borderId="0" xfId="0" applyNumberFormat="1" applyFont="1" applyFill="1" applyAlignment="1" applyProtection="1">
      <alignment vertical="center"/>
    </xf>
    <xf numFmtId="167" fontId="12" fillId="0" borderId="0" xfId="0" applyNumberFormat="1" applyFont="1" applyFill="1" applyAlignment="1" applyProtection="1">
      <alignment horizontal="center"/>
      <protection locked="0"/>
    </xf>
    <xf numFmtId="3" fontId="6" fillId="0" borderId="0" xfId="0" applyNumberFormat="1" applyFont="1" applyFill="1" applyAlignment="1" applyProtection="1">
      <alignment horizontal="center" vertical="center"/>
      <protection locked="0"/>
    </xf>
    <xf numFmtId="0" fontId="6" fillId="0" borderId="0" xfId="0" applyFont="1" applyFill="1"/>
    <xf numFmtId="0" fontId="10" fillId="0" borderId="0" xfId="0" applyFont="1" applyFill="1" applyAlignment="1" applyProtection="1">
      <alignment horizontal="left"/>
    </xf>
    <xf numFmtId="0" fontId="12" fillId="0" borderId="0" xfId="0" applyFont="1" applyFill="1" applyProtection="1"/>
    <xf numFmtId="165" fontId="7" fillId="0" borderId="1" xfId="0" applyNumberFormat="1" applyFont="1" applyFill="1" applyBorder="1" applyAlignment="1" applyProtection="1">
      <alignment vertical="center"/>
    </xf>
    <xf numFmtId="0" fontId="13" fillId="0" borderId="0" xfId="0" applyFont="1" applyFill="1" applyAlignment="1">
      <alignment vertical="center"/>
    </xf>
    <xf numFmtId="0" fontId="9" fillId="25" borderId="0" xfId="49" applyFont="1" applyFill="1" applyAlignment="1">
      <alignment horizontal="center" vertical="center" wrapText="1"/>
    </xf>
    <xf numFmtId="0" fontId="43" fillId="25" borderId="0" xfId="49" applyFont="1" applyFill="1" applyAlignment="1">
      <alignment horizontal="center" vertical="center" wrapText="1"/>
    </xf>
    <xf numFmtId="0" fontId="9" fillId="25" borderId="0" xfId="51" applyFont="1" applyFill="1" applyAlignment="1">
      <alignment horizontal="centerContinuous" vertical="center"/>
    </xf>
    <xf numFmtId="0" fontId="43" fillId="25" borderId="0" xfId="51" applyFont="1" applyFill="1" applyAlignment="1">
      <alignment horizontal="center" vertical="center"/>
    </xf>
    <xf numFmtId="3" fontId="5" fillId="0" borderId="0" xfId="0" applyNumberFormat="1" applyFont="1" applyFill="1" applyAlignment="1" applyProtection="1">
      <alignment horizontal="right" vertical="center"/>
    </xf>
    <xf numFmtId="3" fontId="5" fillId="0" borderId="0" xfId="0" applyNumberFormat="1" applyFont="1" applyFill="1" applyAlignment="1" applyProtection="1">
      <alignment horizontal="center" vertical="center"/>
    </xf>
    <xf numFmtId="0" fontId="8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/>
    </xf>
    <xf numFmtId="3" fontId="51" fillId="0" borderId="0" xfId="47" applyNumberFormat="1" applyFont="1"/>
    <xf numFmtId="0" fontId="0" fillId="0" borderId="0" xfId="0" applyAlignment="1">
      <alignment horizontal="center"/>
    </xf>
    <xf numFmtId="166" fontId="37" fillId="0" borderId="0" xfId="0" applyNumberFormat="1" applyFont="1" applyFill="1" applyBorder="1" applyAlignment="1" applyProtection="1">
      <alignment horizontal="center" vertical="center"/>
      <protection locked="0"/>
    </xf>
    <xf numFmtId="0" fontId="11" fillId="25" borderId="0" xfId="102" applyFont="1" applyFill="1" applyAlignment="1">
      <alignment horizontal="centerContinuous" vertical="center"/>
    </xf>
    <xf numFmtId="0" fontId="11" fillId="25" borderId="0" xfId="102" applyFont="1" applyFill="1" applyAlignment="1">
      <alignment horizontal="center"/>
    </xf>
    <xf numFmtId="0" fontId="8" fillId="25" borderId="0" xfId="102" applyFont="1" applyFill="1" applyAlignment="1">
      <alignment horizontal="centerContinuous" vertical="center"/>
    </xf>
    <xf numFmtId="0" fontId="8" fillId="25" borderId="0" xfId="102" applyFont="1" applyFill="1" applyAlignment="1">
      <alignment horizontal="center" vertical="center"/>
    </xf>
    <xf numFmtId="3" fontId="5" fillId="0" borderId="0" xfId="0" applyNumberFormat="1" applyFont="1" applyFill="1" applyAlignment="1" applyProtection="1">
      <alignment horizontal="center" vertical="center"/>
    </xf>
    <xf numFmtId="3" fontId="5" fillId="0" borderId="0" xfId="0" applyNumberFormat="1" applyFont="1" applyAlignment="1" applyProtection="1">
      <alignment horizontal="center" vertical="center"/>
    </xf>
    <xf numFmtId="3" fontId="5" fillId="0" borderId="0" xfId="0" applyNumberFormat="1" applyFont="1" applyFill="1" applyAlignment="1" applyProtection="1">
      <alignment horizontal="center" vertical="center"/>
    </xf>
    <xf numFmtId="0" fontId="13" fillId="0" borderId="0" xfId="0" applyFont="1" applyFill="1" applyAlignment="1">
      <alignment horizontal="left" vertical="center" wrapText="1"/>
    </xf>
    <xf numFmtId="3" fontId="5" fillId="0" borderId="0" xfId="0" applyNumberFormat="1" applyFont="1" applyFill="1" applyAlignment="1" applyProtection="1">
      <alignment horizontal="right" vertical="center"/>
    </xf>
    <xf numFmtId="3" fontId="39" fillId="0" borderId="0" xfId="0" applyNumberFormat="1" applyFont="1" applyAlignment="1" applyProtection="1">
      <alignment horizontal="center"/>
    </xf>
    <xf numFmtId="0" fontId="39" fillId="0" borderId="0" xfId="0" applyFont="1" applyAlignment="1" applyProtection="1">
      <alignment horizontal="left" vertical="top"/>
    </xf>
    <xf numFmtId="165" fontId="5" fillId="0" borderId="0" xfId="0" applyNumberFormat="1" applyFont="1" applyAlignment="1" applyProtection="1">
      <alignment horizontal="right" vertical="center"/>
    </xf>
    <xf numFmtId="0" fontId="15" fillId="0" borderId="0" xfId="0" applyFont="1" applyFill="1" applyAlignment="1" applyProtection="1">
      <alignment horizontal="right" vertical="center"/>
    </xf>
    <xf numFmtId="3" fontId="47" fillId="0" borderId="0" xfId="0" applyNumberFormat="1" applyFont="1" applyFill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left"/>
    </xf>
    <xf numFmtId="3" fontId="5" fillId="0" borderId="0" xfId="0" applyNumberFormat="1" applyFont="1" applyFill="1" applyAlignment="1" applyProtection="1">
      <alignment horizontal="center" vertical="center"/>
      <protection locked="0"/>
    </xf>
    <xf numFmtId="0" fontId="0" fillId="24" borderId="0" xfId="0" applyFill="1" applyAlignment="1" applyProtection="1">
      <protection locked="0"/>
    </xf>
    <xf numFmtId="0" fontId="0" fillId="24" borderId="0" xfId="0" applyFill="1" applyAlignment="1" applyProtection="1">
      <alignment horizontal="left"/>
      <protection locked="0"/>
    </xf>
    <xf numFmtId="0" fontId="35" fillId="0" borderId="0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right"/>
    </xf>
    <xf numFmtId="0" fontId="0" fillId="0" borderId="0" xfId="0" applyFill="1" applyAlignment="1" applyProtection="1">
      <alignment horizontal="center"/>
    </xf>
    <xf numFmtId="0" fontId="8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/>
    </xf>
    <xf numFmtId="0" fontId="36" fillId="0" borderId="0" xfId="0" applyFont="1" applyFill="1" applyAlignment="1" applyProtection="1">
      <alignment horizontal="center"/>
      <protection locked="0"/>
    </xf>
    <xf numFmtId="0" fontId="6" fillId="0" borderId="0" xfId="0" applyFont="1" applyFill="1" applyAlignment="1" applyProtection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52" fillId="0" borderId="0" xfId="51" applyFont="1" applyAlignment="1">
      <alignment horizontal="centerContinuous" vertical="center"/>
    </xf>
    <xf numFmtId="0" fontId="43" fillId="0" borderId="0" xfId="53" applyFont="1" applyAlignment="1">
      <alignment horizontal="centerContinuous" vertical="center"/>
    </xf>
    <xf numFmtId="0" fontId="12" fillId="0" borderId="0" xfId="53" applyFont="1" applyAlignment="1">
      <alignment horizontal="centerContinuous" vertical="center"/>
    </xf>
    <xf numFmtId="0" fontId="43" fillId="0" borderId="0" xfId="103" applyFont="1" applyAlignment="1">
      <alignment horizontal="centerContinuous" vertical="center"/>
    </xf>
    <xf numFmtId="0" fontId="53" fillId="0" borderId="0" xfId="0" applyFont="1"/>
    <xf numFmtId="0" fontId="10" fillId="0" borderId="0" xfId="51" applyFont="1" applyAlignment="1">
      <alignment horizontal="centerContinuous" vertical="center"/>
    </xf>
    <xf numFmtId="0" fontId="13" fillId="0" borderId="0" xfId="0" applyFont="1"/>
    <xf numFmtId="0" fontId="13" fillId="0" borderId="0" xfId="0" applyFont="1" applyProtection="1">
      <protection locked="0"/>
    </xf>
    <xf numFmtId="3" fontId="5" fillId="25" borderId="0" xfId="0" applyNumberFormat="1" applyFont="1" applyFill="1" applyAlignment="1" applyProtection="1">
      <alignment horizontal="right" vertical="center"/>
      <protection locked="0"/>
    </xf>
  </cellXfs>
  <cellStyles count="10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60"/>
    <cellStyle name="20% - Énfasis2 2" xfId="61"/>
    <cellStyle name="20% - Énfasis3 2" xfId="62"/>
    <cellStyle name="20% - Énfasis4 2" xfId="63"/>
    <cellStyle name="20% - Énfasis5 2" xfId="64"/>
    <cellStyle name="20% - Énfasis6 2" xfId="65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66"/>
    <cellStyle name="40% - Énfasis2 2" xfId="67"/>
    <cellStyle name="40% - Énfasis3 2" xfId="68"/>
    <cellStyle name="40% - Énfasis4 2" xfId="69"/>
    <cellStyle name="40% - Énfasis5 2" xfId="70"/>
    <cellStyle name="40% - Énfasis6 2" xfId="7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72"/>
    <cellStyle name="60% - Énfasis2 2" xfId="73"/>
    <cellStyle name="60% - Énfasis3 2" xfId="74"/>
    <cellStyle name="60% - Énfasis4 2" xfId="75"/>
    <cellStyle name="60% - Énfasis5 2" xfId="76"/>
    <cellStyle name="60% - Énfasis6 2" xfId="77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78"/>
    <cellStyle name="Calculation" xfId="26"/>
    <cellStyle name="Cálculo 2" xfId="79"/>
    <cellStyle name="Celda de comprobación 2" xfId="80"/>
    <cellStyle name="Celda vinculada 2" xfId="81"/>
    <cellStyle name="Check Cell" xfId="27"/>
    <cellStyle name="Encabezado 4 2" xfId="82"/>
    <cellStyle name="Énfasis1 2" xfId="83"/>
    <cellStyle name="Énfasis2 2" xfId="84"/>
    <cellStyle name="Énfasis3 2" xfId="85"/>
    <cellStyle name="Énfasis4 2" xfId="86"/>
    <cellStyle name="Énfasis5 2" xfId="87"/>
    <cellStyle name="Énfasis6 2" xfId="88"/>
    <cellStyle name="Entrada 2" xfId="89"/>
    <cellStyle name="Euro" xfId="52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6" builtinId="8"/>
    <cellStyle name="Hipervínculo 2" xfId="48"/>
    <cellStyle name="Incorrecto 2" xfId="90"/>
    <cellStyle name="Input" xfId="34"/>
    <cellStyle name="Linked Cell" xfId="35"/>
    <cellStyle name="Neutral 2" xfId="91"/>
    <cellStyle name="Normal" xfId="0" builtinId="0"/>
    <cellStyle name="Normal 2" xfId="49"/>
    <cellStyle name="Normal 2 2" xfId="53"/>
    <cellStyle name="Normal 2 3" xfId="54"/>
    <cellStyle name="Normal 2 4" xfId="55"/>
    <cellStyle name="Normal 3" xfId="50"/>
    <cellStyle name="Normal 3 2" xfId="56"/>
    <cellStyle name="Normal 4" xfId="57"/>
    <cellStyle name="Normal 4 2" xfId="58"/>
    <cellStyle name="Normal 4 3" xfId="102"/>
    <cellStyle name="Normal 5" xfId="101"/>
    <cellStyle name="Normal_CompensarDic2x650s" xfId="36"/>
    <cellStyle name="Normal_CompensarDic2x650s 2" xfId="47"/>
    <cellStyle name="Normal_MauAulAbril30x150" xfId="37"/>
    <cellStyle name="Normal_MenuGourmet" xfId="38"/>
    <cellStyle name="Normal_MenusFiesta_CarBotDic2x550v" xfId="51"/>
    <cellStyle name="Normal_Pasabocas" xfId="59"/>
    <cellStyle name="Normal_Pasabocas_PrecioPasabocas" xfId="39"/>
    <cellStyle name="Normal_Pasabocas_PrecioPasabocas 2" xfId="103"/>
    <cellStyle name="Normal_Pasabocas_XimLop2May23x300L" xfId="40"/>
    <cellStyle name="Normal_XimLopMay23x300L" xfId="41"/>
    <cellStyle name="Notas 2" xfId="92"/>
    <cellStyle name="Note" xfId="42"/>
    <cellStyle name="Output" xfId="43"/>
    <cellStyle name="Salida 2" xfId="93"/>
    <cellStyle name="Texto de advertencia 2" xfId="94"/>
    <cellStyle name="Texto explicativo 2" xfId="95"/>
    <cellStyle name="Title" xfId="44"/>
    <cellStyle name="Título 1 2" xfId="96"/>
    <cellStyle name="Título 2 2" xfId="97"/>
    <cellStyle name="Título 3 2" xfId="98"/>
    <cellStyle name="Título 4" xfId="99"/>
    <cellStyle name="Total 2" xfId="100"/>
    <cellStyle name="Warning Text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 refreshError="1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5"/>
  <sheetViews>
    <sheetView showGridLines="0" tabSelected="1" topLeftCell="B1" workbookViewId="0">
      <selection activeCell="F2" sqref="F2:H2"/>
    </sheetView>
  </sheetViews>
  <sheetFormatPr baseColWidth="10" defaultColWidth="9.6640625" defaultRowHeight="14.4"/>
  <cols>
    <col min="1" max="1" width="4.33203125" style="35" customWidth="1"/>
    <col min="2" max="2" width="6.6640625" style="35" customWidth="1"/>
    <col min="3" max="3" width="11.88671875" style="35" customWidth="1"/>
    <col min="4" max="4" width="58.33203125" style="35" customWidth="1"/>
    <col min="5" max="5" width="11.33203125" style="35" customWidth="1"/>
    <col min="6" max="6" width="0.88671875" style="35" customWidth="1"/>
    <col min="7" max="7" width="1.5546875" style="36" customWidth="1"/>
    <col min="8" max="8" width="10.33203125" style="35" customWidth="1"/>
    <col min="9" max="9" width="14.88671875" style="37" customWidth="1"/>
    <col min="10" max="16384" width="9.6640625" style="35"/>
  </cols>
  <sheetData>
    <row r="1" spans="2:13">
      <c r="B1" s="45" t="s">
        <v>86</v>
      </c>
      <c r="C1" s="45"/>
      <c r="D1" s="46" t="s">
        <v>227</v>
      </c>
      <c r="E1" s="47" t="s">
        <v>87</v>
      </c>
      <c r="F1" s="132" t="s">
        <v>229</v>
      </c>
      <c r="G1" s="132"/>
      <c r="H1" s="132"/>
      <c r="I1" s="48"/>
    </row>
    <row r="2" spans="2:13">
      <c r="B2" s="45" t="s">
        <v>187</v>
      </c>
      <c r="C2" s="49" t="s">
        <v>228</v>
      </c>
      <c r="D2" s="50"/>
      <c r="E2" s="47" t="s">
        <v>88</v>
      </c>
      <c r="F2" s="133" t="s">
        <v>230</v>
      </c>
      <c r="G2" s="133"/>
      <c r="H2" s="133"/>
      <c r="I2" s="48"/>
    </row>
    <row r="3" spans="2:13" ht="6.75" customHeight="1"/>
    <row r="4" spans="2:13" ht="15.6">
      <c r="B4" s="134" t="s">
        <v>205</v>
      </c>
      <c r="C4" s="134"/>
      <c r="D4" s="134"/>
      <c r="E4" s="134"/>
      <c r="F4" s="134"/>
      <c r="G4" s="134"/>
      <c r="H4" s="134"/>
      <c r="I4" s="134"/>
    </row>
    <row r="5" spans="2:13" ht="13.5" hidden="1" customHeight="1">
      <c r="B5" s="139" t="str">
        <f>UPPER(D1)</f>
        <v>EVOFORMA (ALISSON CRUZ H)</v>
      </c>
      <c r="C5" s="139"/>
      <c r="D5" s="139"/>
      <c r="E5" s="112"/>
      <c r="F5" s="112"/>
      <c r="G5" s="112"/>
      <c r="H5" s="112"/>
      <c r="I5" s="82"/>
    </row>
    <row r="6" spans="2:13" ht="12.75" customHeight="1">
      <c r="B6" s="135" t="s">
        <v>89</v>
      </c>
      <c r="C6" s="135"/>
      <c r="D6" s="135"/>
      <c r="E6" s="94">
        <v>0.45833333333333331</v>
      </c>
      <c r="F6" s="136" t="s">
        <v>90</v>
      </c>
      <c r="G6" s="136"/>
      <c r="H6" s="83">
        <v>0.79166666666666663</v>
      </c>
      <c r="I6" s="84">
        <v>42620</v>
      </c>
    </row>
    <row r="7" spans="2:13" ht="15.6">
      <c r="B7" s="137" t="s">
        <v>235</v>
      </c>
      <c r="C7" s="137"/>
      <c r="D7" s="137"/>
      <c r="E7" s="138" t="s">
        <v>0</v>
      </c>
      <c r="F7" s="138"/>
      <c r="G7" s="138" t="s">
        <v>91</v>
      </c>
      <c r="H7" s="138"/>
      <c r="I7" s="95">
        <v>500</v>
      </c>
      <c r="J7" s="38"/>
      <c r="K7" s="38"/>
      <c r="L7" s="38"/>
      <c r="M7" s="38"/>
    </row>
    <row r="8" spans="2:13" ht="6.75" customHeight="1">
      <c r="B8" s="107"/>
      <c r="C8" s="107"/>
      <c r="D8" s="107"/>
      <c r="E8" s="108"/>
      <c r="F8" s="108"/>
      <c r="G8" s="108"/>
      <c r="H8" s="108"/>
      <c r="I8" s="85"/>
      <c r="J8" s="38"/>
      <c r="K8" s="38"/>
      <c r="L8" s="38"/>
      <c r="M8" s="38"/>
    </row>
    <row r="9" spans="2:13" ht="15.75" customHeight="1">
      <c r="B9" s="78" t="s">
        <v>172</v>
      </c>
      <c r="C9" s="78"/>
      <c r="D9" s="78"/>
      <c r="E9" s="121">
        <v>3380000</v>
      </c>
      <c r="F9" s="121"/>
      <c r="G9" s="119">
        <v>1</v>
      </c>
      <c r="H9" s="119"/>
      <c r="I9" s="86">
        <f>+G9*E9</f>
        <v>3380000</v>
      </c>
      <c r="J9" s="38"/>
      <c r="K9" s="132"/>
      <c r="L9" s="132"/>
      <c r="M9" s="132"/>
    </row>
    <row r="10" spans="2:13" ht="15.75" customHeight="1">
      <c r="B10" s="91" t="s">
        <v>186</v>
      </c>
      <c r="C10" s="91"/>
      <c r="D10" s="91"/>
      <c r="E10" s="119" t="s">
        <v>92</v>
      </c>
      <c r="F10" s="119"/>
      <c r="G10" s="119" t="s">
        <v>92</v>
      </c>
      <c r="H10" s="119"/>
      <c r="I10" s="106" t="s">
        <v>92</v>
      </c>
      <c r="J10" s="39"/>
      <c r="K10" s="39"/>
      <c r="L10" s="39"/>
      <c r="M10" s="39"/>
    </row>
    <row r="11" spans="2:13" ht="15.75" customHeight="1">
      <c r="B11" s="146" t="s">
        <v>223</v>
      </c>
      <c r="C11" s="91"/>
      <c r="D11" s="91"/>
      <c r="E11" s="121">
        <v>4400</v>
      </c>
      <c r="F11" s="121"/>
      <c r="G11" s="119">
        <v>500</v>
      </c>
      <c r="H11" s="119"/>
      <c r="I11" s="86">
        <f>+E11*G11</f>
        <v>2200000</v>
      </c>
      <c r="J11" s="52"/>
      <c r="K11" s="52"/>
      <c r="L11" s="52"/>
      <c r="M11" s="52"/>
    </row>
    <row r="12" spans="2:13" ht="15.6" customHeight="1">
      <c r="B12" s="140" t="s">
        <v>222</v>
      </c>
      <c r="C12" s="140"/>
      <c r="D12" s="140"/>
      <c r="E12" s="121">
        <f>1990+1990</f>
        <v>3980</v>
      </c>
      <c r="F12" s="121"/>
      <c r="G12" s="119">
        <f>+I7</f>
        <v>500</v>
      </c>
      <c r="H12" s="119"/>
      <c r="I12" s="86">
        <f>+E12*G12</f>
        <v>1990000</v>
      </c>
      <c r="J12" s="52"/>
      <c r="K12" s="52"/>
      <c r="L12" s="52"/>
      <c r="M12" s="52"/>
    </row>
    <row r="13" spans="2:13" ht="15.75" customHeight="1">
      <c r="B13" s="78" t="s">
        <v>113</v>
      </c>
      <c r="C13" s="78"/>
      <c r="D13" s="78"/>
      <c r="E13" s="121">
        <v>5800</v>
      </c>
      <c r="F13" s="121"/>
      <c r="G13" s="119">
        <f>+I7</f>
        <v>500</v>
      </c>
      <c r="H13" s="119"/>
      <c r="I13" s="86">
        <f t="shared" ref="I13" si="0">E13*G13</f>
        <v>2900000</v>
      </c>
      <c r="J13" s="39"/>
      <c r="K13" s="39"/>
      <c r="L13" s="39"/>
      <c r="M13" s="39"/>
    </row>
    <row r="14" spans="2:13" ht="15.75" customHeight="1">
      <c r="B14" s="96" t="s">
        <v>192</v>
      </c>
      <c r="C14" s="78"/>
      <c r="D14" s="78"/>
      <c r="E14" s="121">
        <v>25800</v>
      </c>
      <c r="F14" s="121"/>
      <c r="G14" s="119">
        <f>+I7</f>
        <v>500</v>
      </c>
      <c r="H14" s="119"/>
      <c r="I14" s="86">
        <f t="shared" ref="I14" si="1">E14*G14</f>
        <v>12900000</v>
      </c>
      <c r="J14" s="52"/>
      <c r="K14" s="52"/>
      <c r="L14" s="52"/>
      <c r="M14" s="52"/>
    </row>
    <row r="15" spans="2:13" ht="15.75" customHeight="1">
      <c r="B15" s="96" t="s">
        <v>231</v>
      </c>
      <c r="C15" s="78"/>
      <c r="D15" s="78"/>
      <c r="E15" s="121">
        <v>26800</v>
      </c>
      <c r="F15" s="121"/>
      <c r="G15" s="119"/>
      <c r="H15" s="119"/>
      <c r="I15" s="86">
        <f>E15*G15</f>
        <v>0</v>
      </c>
      <c r="J15" s="52"/>
      <c r="K15" s="52"/>
      <c r="L15" s="52"/>
      <c r="M15" s="52"/>
    </row>
    <row r="16" spans="2:13" ht="15.75" customHeight="1">
      <c r="B16" s="96" t="s">
        <v>183</v>
      </c>
      <c r="C16" s="78"/>
      <c r="D16" s="78"/>
      <c r="E16" s="121">
        <v>6200</v>
      </c>
      <c r="F16" s="121"/>
      <c r="G16" s="119">
        <v>580</v>
      </c>
      <c r="H16" s="119"/>
      <c r="I16" s="86">
        <f>E16*G16</f>
        <v>3596000</v>
      </c>
      <c r="J16" s="52"/>
      <c r="K16" s="52"/>
      <c r="L16" s="52"/>
      <c r="M16" s="52"/>
    </row>
    <row r="17" spans="2:13" ht="15.75" customHeight="1">
      <c r="B17" s="97"/>
      <c r="C17" s="97"/>
      <c r="D17" s="97"/>
      <c r="E17" s="121"/>
      <c r="F17" s="121"/>
      <c r="G17" s="119"/>
      <c r="H17" s="119"/>
      <c r="I17" s="86"/>
      <c r="J17" s="51"/>
      <c r="K17" s="51"/>
      <c r="L17" s="51"/>
      <c r="M17" s="51"/>
    </row>
    <row r="18" spans="2:13" ht="15.75" customHeight="1">
      <c r="B18" s="129" t="s">
        <v>2</v>
      </c>
      <c r="C18" s="129"/>
      <c r="D18" s="129"/>
      <c r="E18" s="121"/>
      <c r="F18" s="121"/>
      <c r="G18" s="119"/>
      <c r="H18" s="119"/>
      <c r="I18" s="86"/>
      <c r="J18" s="51"/>
      <c r="K18" s="51"/>
      <c r="L18" s="51"/>
      <c r="M18" s="51"/>
    </row>
    <row r="19" spans="2:13" ht="15.75" customHeight="1">
      <c r="B19" s="148" t="s">
        <v>237</v>
      </c>
      <c r="C19" s="149"/>
      <c r="D19" s="149"/>
      <c r="E19" s="150">
        <v>154000</v>
      </c>
      <c r="F19" s="150"/>
      <c r="G19" s="117"/>
      <c r="H19" s="117"/>
      <c r="I19" s="86"/>
      <c r="J19" s="52"/>
      <c r="K19" s="52"/>
      <c r="L19" s="52"/>
      <c r="M19" s="52"/>
    </row>
    <row r="20" spans="2:13" ht="15.75" customHeight="1">
      <c r="B20" s="148" t="s">
        <v>238</v>
      </c>
      <c r="C20" s="148"/>
      <c r="D20" s="148"/>
      <c r="E20" s="150">
        <v>114000</v>
      </c>
      <c r="F20" s="150"/>
      <c r="G20" s="117"/>
      <c r="H20" s="117"/>
      <c r="I20" s="86"/>
      <c r="J20" s="52"/>
      <c r="K20" s="52"/>
      <c r="L20" s="52"/>
      <c r="M20" s="52"/>
    </row>
    <row r="21" spans="2:13" ht="15.75" customHeight="1">
      <c r="B21" s="148" t="s">
        <v>240</v>
      </c>
      <c r="C21" s="148"/>
      <c r="D21" s="148"/>
      <c r="E21" s="150">
        <v>19900</v>
      </c>
      <c r="F21" s="150"/>
      <c r="G21" s="117"/>
      <c r="H21" s="117"/>
      <c r="I21" s="86"/>
      <c r="J21" s="52"/>
      <c r="K21" s="52"/>
      <c r="L21" s="52"/>
      <c r="M21" s="52"/>
    </row>
    <row r="22" spans="2:13" ht="15.75" customHeight="1">
      <c r="B22" s="148" t="s">
        <v>239</v>
      </c>
      <c r="C22" s="148"/>
      <c r="D22" s="148"/>
      <c r="E22" s="150">
        <v>26000</v>
      </c>
      <c r="F22" s="150"/>
      <c r="G22" s="117"/>
      <c r="H22" s="117"/>
      <c r="I22" s="86"/>
      <c r="J22" s="52"/>
      <c r="K22" s="52"/>
      <c r="L22" s="52"/>
      <c r="M22" s="52"/>
    </row>
    <row r="23" spans="2:13" ht="15.75" customHeight="1">
      <c r="B23" s="81" t="s">
        <v>241</v>
      </c>
      <c r="C23" s="79"/>
      <c r="D23" s="92"/>
      <c r="E23" s="121">
        <v>4300</v>
      </c>
      <c r="F23" s="121"/>
      <c r="G23" s="126"/>
      <c r="H23" s="126"/>
      <c r="I23" s="93">
        <f>E23*G23</f>
        <v>0</v>
      </c>
      <c r="J23" s="52"/>
      <c r="K23" s="52"/>
      <c r="L23" s="52">
        <f>58*2</f>
        <v>116</v>
      </c>
      <c r="M23" s="52"/>
    </row>
    <row r="24" spans="2:13" ht="15.75" customHeight="1">
      <c r="B24" s="81" t="s">
        <v>148</v>
      </c>
      <c r="C24" s="79"/>
      <c r="D24" s="92"/>
      <c r="E24" s="121">
        <v>69000</v>
      </c>
      <c r="F24" s="121"/>
      <c r="G24" s="126"/>
      <c r="H24" s="126"/>
      <c r="I24" s="93">
        <f>E24*G24</f>
        <v>0</v>
      </c>
      <c r="J24" s="52"/>
      <c r="K24" s="52"/>
      <c r="L24" s="52">
        <f>+L23*18</f>
        <v>2088</v>
      </c>
      <c r="M24" s="52">
        <f>+L24/580</f>
        <v>3.6</v>
      </c>
    </row>
    <row r="25" spans="2:13" ht="15.75" customHeight="1">
      <c r="B25" s="81" t="s">
        <v>150</v>
      </c>
      <c r="C25" s="79"/>
      <c r="D25" s="92"/>
      <c r="E25" s="121">
        <v>75000</v>
      </c>
      <c r="F25" s="121"/>
      <c r="G25" s="126"/>
      <c r="H25" s="126"/>
      <c r="I25" s="93">
        <f>E25*G25</f>
        <v>0</v>
      </c>
      <c r="J25" s="52"/>
      <c r="K25" s="52"/>
      <c r="L25" s="52">
        <f>580*2</f>
        <v>1160</v>
      </c>
      <c r="M25" s="52"/>
    </row>
    <row r="26" spans="2:13" ht="15.75" customHeight="1">
      <c r="B26" s="130" t="s">
        <v>236</v>
      </c>
      <c r="C26" s="130"/>
      <c r="D26" s="130"/>
      <c r="E26" s="121">
        <v>7000</v>
      </c>
      <c r="F26" s="121"/>
      <c r="G26" s="119">
        <f>+I7</f>
        <v>500</v>
      </c>
      <c r="H26" s="119"/>
      <c r="I26" s="86">
        <f t="shared" ref="I26:I28" si="2">G26*E26</f>
        <v>3500000</v>
      </c>
      <c r="J26" s="39"/>
      <c r="K26" s="39"/>
      <c r="L26" s="39">
        <v>32100</v>
      </c>
      <c r="M26" s="39" t="s">
        <v>149</v>
      </c>
    </row>
    <row r="27" spans="2:13" ht="15.75" customHeight="1">
      <c r="B27" s="98" t="s">
        <v>3</v>
      </c>
      <c r="C27" s="98"/>
      <c r="D27" s="98"/>
      <c r="E27" s="119" t="s">
        <v>92</v>
      </c>
      <c r="F27" s="119"/>
      <c r="G27" s="119" t="s">
        <v>92</v>
      </c>
      <c r="H27" s="119"/>
      <c r="I27" s="106" t="s">
        <v>92</v>
      </c>
      <c r="J27" s="39"/>
      <c r="K27" s="39"/>
      <c r="L27" s="39"/>
      <c r="M27" s="39"/>
    </row>
    <row r="28" spans="2:13" ht="15.75" customHeight="1">
      <c r="B28" s="87" t="s">
        <v>97</v>
      </c>
      <c r="C28" s="87"/>
      <c r="D28" s="87"/>
      <c r="E28" s="121">
        <v>100000</v>
      </c>
      <c r="F28" s="121"/>
      <c r="G28" s="131">
        <v>36</v>
      </c>
      <c r="H28" s="131"/>
      <c r="I28" s="86">
        <f t="shared" si="2"/>
        <v>3600000</v>
      </c>
      <c r="J28" s="51"/>
      <c r="K28" s="51"/>
      <c r="L28" s="51">
        <v>32100</v>
      </c>
      <c r="M28" s="51"/>
    </row>
    <row r="29" spans="2:13" ht="15" thickBot="1">
      <c r="B29" s="125" t="s">
        <v>4</v>
      </c>
      <c r="C29" s="125"/>
      <c r="D29" s="125"/>
      <c r="E29" s="125"/>
      <c r="F29" s="125"/>
      <c r="G29" s="125"/>
      <c r="H29" s="88"/>
      <c r="I29" s="99">
        <f>SUM(I9:I28)</f>
        <v>34066000</v>
      </c>
      <c r="J29" s="39">
        <f>I29/I7</f>
        <v>68132</v>
      </c>
      <c r="K29" s="39"/>
      <c r="L29" s="39"/>
      <c r="M29" s="39">
        <v>100</v>
      </c>
    </row>
    <row r="30" spans="2:13" ht="7.5" customHeight="1" thickTop="1">
      <c r="B30" s="89"/>
      <c r="C30" s="89"/>
      <c r="D30" s="89"/>
      <c r="E30" s="86"/>
      <c r="F30" s="86"/>
      <c r="G30" s="88"/>
      <c r="H30" s="88"/>
      <c r="I30" s="90"/>
      <c r="J30" s="39"/>
      <c r="K30" s="39"/>
      <c r="L30" s="39"/>
      <c r="M30" s="39"/>
    </row>
    <row r="31" spans="2:13" ht="18" customHeight="1">
      <c r="B31" s="89"/>
      <c r="C31" s="89"/>
      <c r="D31" s="89"/>
      <c r="E31" s="86"/>
      <c r="F31" s="86"/>
      <c r="G31" s="88"/>
      <c r="H31" s="88"/>
      <c r="I31" s="90"/>
      <c r="J31" s="52"/>
      <c r="K31" s="52"/>
      <c r="L31" s="52"/>
      <c r="M31" s="52"/>
    </row>
    <row r="32" spans="2:13">
      <c r="B32" s="127" t="s">
        <v>5</v>
      </c>
      <c r="C32" s="127"/>
      <c r="D32" s="127"/>
      <c r="E32" s="127"/>
      <c r="F32" s="127"/>
      <c r="G32" s="127"/>
      <c r="H32" s="127"/>
      <c r="I32" s="127"/>
      <c r="J32" s="39"/>
      <c r="K32" s="39"/>
      <c r="L32" s="39"/>
      <c r="M32" s="39"/>
    </row>
    <row r="33" spans="1:13">
      <c r="A33" s="40"/>
      <c r="B33" s="79"/>
      <c r="C33" s="128" t="s">
        <v>93</v>
      </c>
      <c r="D33" s="128"/>
      <c r="E33" s="109" t="s">
        <v>94</v>
      </c>
      <c r="F33" s="80"/>
      <c r="G33" s="80"/>
      <c r="H33" s="109" t="s">
        <v>1</v>
      </c>
      <c r="I33" s="109" t="s">
        <v>6</v>
      </c>
    </row>
    <row r="34" spans="1:13">
      <c r="A34" s="41"/>
      <c r="B34" s="100" t="s">
        <v>244</v>
      </c>
      <c r="C34" s="81"/>
      <c r="D34" s="79"/>
      <c r="E34" s="121">
        <v>65000</v>
      </c>
      <c r="F34" s="121"/>
      <c r="G34" s="119"/>
      <c r="H34" s="119"/>
      <c r="I34" s="86">
        <f>+G34*E34</f>
        <v>0</v>
      </c>
    </row>
    <row r="35" spans="1:13">
      <c r="A35" s="41"/>
      <c r="B35" s="146" t="s">
        <v>243</v>
      </c>
      <c r="C35" s="81"/>
      <c r="D35" s="81"/>
      <c r="E35" s="121">
        <v>1300000</v>
      </c>
      <c r="F35" s="121"/>
      <c r="G35" s="119">
        <v>1</v>
      </c>
      <c r="H35" s="119"/>
      <c r="I35" s="86">
        <f>+G35*E35</f>
        <v>1300000</v>
      </c>
      <c r="L35" s="35">
        <f>+(L36*M35)/M36</f>
        <v>2014.2857142857142</v>
      </c>
      <c r="M35" s="35">
        <v>100</v>
      </c>
    </row>
    <row r="36" spans="1:13">
      <c r="A36" s="41"/>
      <c r="B36" s="81" t="s">
        <v>139</v>
      </c>
      <c r="C36" s="81"/>
      <c r="D36" s="81"/>
      <c r="E36" s="105">
        <v>850000</v>
      </c>
      <c r="F36" s="105">
        <v>65000</v>
      </c>
      <c r="G36" s="119"/>
      <c r="H36" s="119"/>
      <c r="I36" s="86">
        <f>+G36*E36</f>
        <v>0</v>
      </c>
      <c r="L36" s="35">
        <f>450+300+280+240+140</f>
        <v>1410</v>
      </c>
      <c r="M36" s="35">
        <v>70</v>
      </c>
    </row>
    <row r="37" spans="1:13" ht="26.4" customHeight="1">
      <c r="A37" s="41"/>
      <c r="B37" s="120" t="s">
        <v>245</v>
      </c>
      <c r="C37" s="120"/>
      <c r="D37" s="120"/>
      <c r="E37" s="121">
        <v>5500000</v>
      </c>
      <c r="F37" s="121"/>
      <c r="G37" s="119"/>
      <c r="H37" s="119"/>
      <c r="I37" s="86">
        <f>+G37*E37</f>
        <v>0</v>
      </c>
      <c r="L37" s="35">
        <f>350+L36</f>
        <v>1760</v>
      </c>
    </row>
    <row r="38" spans="1:13" ht="41.25" customHeight="1">
      <c r="A38" s="41"/>
      <c r="B38" s="120" t="s">
        <v>196</v>
      </c>
      <c r="C38" s="120"/>
      <c r="D38" s="120"/>
      <c r="E38" s="121">
        <v>7500000</v>
      </c>
      <c r="F38" s="121"/>
      <c r="G38" s="119"/>
      <c r="H38" s="119"/>
      <c r="I38" s="86"/>
    </row>
    <row r="39" spans="1:13" ht="18.75" customHeight="1">
      <c r="A39" s="41"/>
      <c r="B39" s="81" t="s">
        <v>137</v>
      </c>
      <c r="C39" s="81"/>
      <c r="D39" s="79"/>
      <c r="E39" s="105">
        <v>850000</v>
      </c>
      <c r="F39" s="105">
        <v>65000</v>
      </c>
      <c r="G39" s="119"/>
      <c r="H39" s="119"/>
      <c r="I39" s="86"/>
    </row>
    <row r="40" spans="1:13" ht="20.25" customHeight="1">
      <c r="A40" s="41"/>
      <c r="B40" s="141" t="s">
        <v>138</v>
      </c>
      <c r="C40" s="141"/>
      <c r="D40" s="141"/>
      <c r="E40" s="105">
        <v>1850000</v>
      </c>
      <c r="F40" s="105">
        <v>160000</v>
      </c>
      <c r="G40" s="119"/>
      <c r="H40" s="119"/>
      <c r="I40" s="86"/>
    </row>
    <row r="41" spans="1:13" ht="15" thickBot="1">
      <c r="A41" s="41"/>
      <c r="B41" s="125" t="s">
        <v>4</v>
      </c>
      <c r="C41" s="125"/>
      <c r="D41" s="125"/>
      <c r="E41" s="125"/>
      <c r="F41" s="125"/>
      <c r="G41" s="125"/>
      <c r="H41" s="88"/>
      <c r="I41" s="99">
        <f>+SUM(I34:I38)</f>
        <v>1300000</v>
      </c>
    </row>
    <row r="42" spans="1:13" ht="15.6" thickTop="1" thickBot="1">
      <c r="A42" s="41"/>
      <c r="B42" s="125" t="s">
        <v>110</v>
      </c>
      <c r="C42" s="125"/>
      <c r="D42" s="125"/>
      <c r="E42" s="125"/>
      <c r="F42" s="125"/>
      <c r="G42" s="125"/>
      <c r="H42" s="88"/>
      <c r="I42" s="99">
        <f>+I41+I29</f>
        <v>35366000</v>
      </c>
      <c r="J42" s="73"/>
    </row>
    <row r="43" spans="1:13" ht="15.6" thickTop="1" thickBot="1">
      <c r="A43" s="41"/>
      <c r="B43" s="125" t="s">
        <v>111</v>
      </c>
      <c r="C43" s="125"/>
      <c r="D43" s="125"/>
      <c r="E43" s="125"/>
      <c r="F43" s="125"/>
      <c r="G43" s="125"/>
      <c r="H43" s="88"/>
      <c r="I43" s="99">
        <f>I42*16%</f>
        <v>5658560</v>
      </c>
    </row>
    <row r="44" spans="1:13" ht="15.6" thickTop="1" thickBot="1">
      <c r="A44" s="41"/>
      <c r="B44" s="125" t="s">
        <v>112</v>
      </c>
      <c r="C44" s="125"/>
      <c r="D44" s="125"/>
      <c r="E44" s="125"/>
      <c r="F44" s="125"/>
      <c r="G44" s="125"/>
      <c r="H44" s="88"/>
      <c r="I44" s="99">
        <f>I42+I43</f>
        <v>41024560</v>
      </c>
    </row>
    <row r="45" spans="1:13" ht="15" thickTop="1">
      <c r="A45" s="41"/>
      <c r="B45" s="123" t="str">
        <f>IF($A45&gt;0,VLOOKUP($A45,[2]ADICIONALES!$A$1:$C$200,2,FALSE),"")</f>
        <v/>
      </c>
      <c r="C45" s="123"/>
      <c r="D45" s="123"/>
      <c r="E45" s="124" t="str">
        <f>IF($A45&gt;0,VLOOKUP($A45,[2]ADICIONALES!$A$1:$C$200,3,FALSE),"")</f>
        <v/>
      </c>
      <c r="F45" s="124"/>
      <c r="G45" s="39"/>
      <c r="H45" s="42"/>
      <c r="I45" s="43" t="str">
        <f t="shared" ref="I45" si="3">IF($H45&gt;0,E45*H45,"")</f>
        <v/>
      </c>
    </row>
    <row r="46" spans="1:13" s="37" customFormat="1">
      <c r="A46" s="35"/>
      <c r="B46" s="35"/>
      <c r="C46" s="35"/>
      <c r="D46" s="35"/>
      <c r="E46" s="122"/>
      <c r="F46" s="122"/>
      <c r="G46" s="39"/>
      <c r="H46" s="44"/>
      <c r="J46" s="35"/>
      <c r="K46" s="35"/>
      <c r="L46" s="35"/>
      <c r="M46" s="35"/>
    </row>
    <row r="47" spans="1:13" s="37" customFormat="1">
      <c r="A47" s="35"/>
      <c r="B47" s="35"/>
      <c r="C47" s="35"/>
      <c r="D47" s="35"/>
      <c r="E47" s="122"/>
      <c r="F47" s="122"/>
      <c r="G47" s="39"/>
      <c r="H47" s="44"/>
      <c r="J47" s="35"/>
      <c r="K47" s="35"/>
      <c r="L47" s="35"/>
      <c r="M47" s="35"/>
    </row>
    <row r="48" spans="1:13" s="37" customFormat="1">
      <c r="A48" s="35"/>
      <c r="B48" s="35"/>
      <c r="C48" s="35"/>
      <c r="D48" s="35"/>
      <c r="E48" s="122"/>
      <c r="F48" s="122"/>
      <c r="G48" s="39"/>
      <c r="H48" s="44"/>
      <c r="J48" s="35"/>
      <c r="K48" s="35"/>
      <c r="L48" s="35"/>
      <c r="M48" s="35"/>
    </row>
    <row r="49" spans="1:13" s="37" customFormat="1">
      <c r="A49" s="35"/>
      <c r="B49" s="35"/>
      <c r="C49" s="35"/>
      <c r="D49" s="35"/>
      <c r="E49" s="122"/>
      <c r="F49" s="122"/>
      <c r="G49" s="39"/>
      <c r="H49" s="44"/>
      <c r="J49" s="35"/>
      <c r="K49" s="35"/>
      <c r="L49" s="35"/>
      <c r="M49" s="35"/>
    </row>
    <row r="50" spans="1:13" s="37" customFormat="1">
      <c r="A50" s="35"/>
      <c r="B50" s="35"/>
      <c r="C50" s="35"/>
      <c r="D50" s="35"/>
      <c r="E50" s="122"/>
      <c r="F50" s="122"/>
      <c r="G50" s="39"/>
      <c r="H50" s="44"/>
      <c r="J50" s="35"/>
      <c r="K50" s="35"/>
      <c r="L50" s="35"/>
      <c r="M50" s="35"/>
    </row>
    <row r="51" spans="1:13" s="37" customFormat="1">
      <c r="A51" s="35"/>
      <c r="B51" s="35"/>
      <c r="C51" s="35"/>
      <c r="D51" s="35"/>
      <c r="E51" s="122"/>
      <c r="F51" s="122"/>
      <c r="G51" s="39"/>
      <c r="H51" s="44"/>
      <c r="J51" s="35"/>
      <c r="K51" s="35"/>
      <c r="L51" s="35"/>
      <c r="M51" s="35"/>
    </row>
    <row r="52" spans="1:13" s="37" customFormat="1">
      <c r="A52" s="35"/>
      <c r="B52" s="35"/>
      <c r="C52" s="35"/>
      <c r="D52" s="35"/>
      <c r="E52" s="122"/>
      <c r="F52" s="122"/>
      <c r="G52" s="39"/>
      <c r="H52" s="44"/>
      <c r="J52" s="35"/>
      <c r="K52" s="35"/>
      <c r="L52" s="35"/>
      <c r="M52" s="35"/>
    </row>
    <row r="53" spans="1:13" s="37" customFormat="1">
      <c r="A53" s="35"/>
      <c r="B53" s="35"/>
      <c r="C53" s="35"/>
      <c r="D53" s="35"/>
      <c r="E53" s="122"/>
      <c r="F53" s="122"/>
      <c r="G53" s="39"/>
      <c r="H53" s="44"/>
      <c r="J53" s="35"/>
      <c r="K53" s="35"/>
      <c r="L53" s="35"/>
      <c r="M53" s="35"/>
    </row>
    <row r="54" spans="1:13" s="37" customFormat="1">
      <c r="A54" s="35"/>
      <c r="B54" s="35"/>
      <c r="C54" s="35"/>
      <c r="D54" s="35"/>
      <c r="E54" s="122"/>
      <c r="F54" s="122"/>
      <c r="G54" s="39"/>
      <c r="H54" s="44"/>
      <c r="J54" s="35"/>
      <c r="K54" s="35"/>
      <c r="L54" s="35"/>
      <c r="M54" s="35"/>
    </row>
    <row r="55" spans="1:13" s="37" customFormat="1">
      <c r="A55" s="35"/>
      <c r="B55" s="35"/>
      <c r="C55" s="35"/>
      <c r="D55" s="35"/>
      <c r="E55" s="122"/>
      <c r="F55" s="122"/>
      <c r="G55" s="39"/>
      <c r="H55" s="44"/>
      <c r="J55" s="35"/>
      <c r="K55" s="35"/>
      <c r="L55" s="35"/>
      <c r="M55" s="35"/>
    </row>
    <row r="56" spans="1:13" s="37" customFormat="1">
      <c r="A56" s="35"/>
      <c r="B56" s="35"/>
      <c r="C56" s="35"/>
      <c r="D56" s="35"/>
      <c r="E56" s="122"/>
      <c r="F56" s="122"/>
      <c r="G56" s="39"/>
      <c r="H56" s="44"/>
      <c r="J56" s="35"/>
      <c r="K56" s="35"/>
      <c r="L56" s="35"/>
      <c r="M56" s="35"/>
    </row>
    <row r="57" spans="1:13" s="37" customFormat="1">
      <c r="A57" s="35"/>
      <c r="B57" s="35"/>
      <c r="C57" s="35"/>
      <c r="D57" s="35"/>
      <c r="E57" s="122"/>
      <c r="F57" s="122"/>
      <c r="G57" s="39"/>
      <c r="H57" s="44"/>
      <c r="J57" s="35"/>
      <c r="K57" s="35"/>
      <c r="L57" s="35"/>
      <c r="M57" s="35"/>
    </row>
    <row r="58" spans="1:13" s="37" customFormat="1">
      <c r="A58" s="35"/>
      <c r="B58" s="35"/>
      <c r="C58" s="35"/>
      <c r="D58" s="35"/>
      <c r="E58" s="122"/>
      <c r="F58" s="122"/>
      <c r="G58" s="39"/>
      <c r="H58" s="44"/>
      <c r="J58" s="35"/>
      <c r="K58" s="35"/>
      <c r="L58" s="35"/>
      <c r="M58" s="35"/>
    </row>
    <row r="59" spans="1:13" s="37" customFormat="1">
      <c r="A59" s="35"/>
      <c r="B59" s="35"/>
      <c r="C59" s="35"/>
      <c r="D59" s="35"/>
      <c r="E59" s="122"/>
      <c r="F59" s="122"/>
      <c r="G59" s="39"/>
      <c r="H59" s="44"/>
      <c r="J59" s="35"/>
      <c r="K59" s="35"/>
      <c r="L59" s="35"/>
      <c r="M59" s="35"/>
    </row>
    <row r="60" spans="1:13" s="37" customFormat="1">
      <c r="A60" s="35"/>
      <c r="B60" s="35"/>
      <c r="C60" s="35"/>
      <c r="D60" s="35"/>
      <c r="E60" s="122"/>
      <c r="F60" s="122"/>
      <c r="G60" s="39"/>
      <c r="H60" s="44"/>
      <c r="J60" s="35"/>
      <c r="K60" s="35"/>
      <c r="L60" s="35"/>
      <c r="M60" s="35"/>
    </row>
    <row r="61" spans="1:13" s="37" customFormat="1">
      <c r="A61" s="35"/>
      <c r="B61" s="35"/>
      <c r="C61" s="35"/>
      <c r="D61" s="35"/>
      <c r="E61" s="122"/>
      <c r="F61" s="122"/>
      <c r="G61" s="39"/>
      <c r="H61" s="44"/>
      <c r="J61" s="35"/>
      <c r="K61" s="35"/>
      <c r="L61" s="35"/>
      <c r="M61" s="35"/>
    </row>
    <row r="62" spans="1:13" s="37" customFormat="1">
      <c r="A62" s="35"/>
      <c r="B62" s="35"/>
      <c r="C62" s="35"/>
      <c r="D62" s="35"/>
      <c r="E62" s="122"/>
      <c r="F62" s="122"/>
      <c r="G62" s="39"/>
      <c r="H62" s="44"/>
      <c r="J62" s="35"/>
      <c r="K62" s="35"/>
      <c r="L62" s="35"/>
      <c r="M62" s="35"/>
    </row>
    <row r="63" spans="1:13" s="37" customFormat="1">
      <c r="A63" s="35"/>
      <c r="B63" s="35"/>
      <c r="C63" s="35"/>
      <c r="D63" s="35"/>
      <c r="E63" s="122"/>
      <c r="F63" s="122"/>
      <c r="G63" s="39"/>
      <c r="H63" s="44"/>
      <c r="J63" s="35"/>
      <c r="K63" s="35"/>
      <c r="L63" s="35"/>
      <c r="M63" s="35"/>
    </row>
    <row r="64" spans="1:13" s="37" customFormat="1">
      <c r="A64" s="35"/>
      <c r="B64" s="35"/>
      <c r="C64" s="35"/>
      <c r="D64" s="35"/>
      <c r="E64" s="122"/>
      <c r="F64" s="122"/>
      <c r="G64" s="39"/>
      <c r="H64" s="44"/>
      <c r="J64" s="35"/>
      <c r="K64" s="35"/>
      <c r="L64" s="35"/>
      <c r="M64" s="35"/>
    </row>
    <row r="65" spans="1:13" s="37" customFormat="1">
      <c r="A65" s="35"/>
      <c r="B65" s="35"/>
      <c r="C65" s="35"/>
      <c r="D65" s="35"/>
      <c r="E65" s="122"/>
      <c r="F65" s="122"/>
      <c r="G65" s="39"/>
      <c r="H65" s="44"/>
      <c r="J65" s="35"/>
      <c r="K65" s="35"/>
      <c r="L65" s="35"/>
      <c r="M65" s="35"/>
    </row>
    <row r="66" spans="1:13" s="37" customFormat="1">
      <c r="A66" s="35"/>
      <c r="B66" s="35"/>
      <c r="C66" s="35"/>
      <c r="D66" s="35"/>
      <c r="E66" s="122"/>
      <c r="F66" s="122"/>
      <c r="G66" s="39"/>
      <c r="H66" s="44"/>
      <c r="J66" s="35"/>
      <c r="K66" s="35"/>
      <c r="L66" s="35"/>
      <c r="M66" s="35"/>
    </row>
    <row r="67" spans="1:13" s="37" customFormat="1">
      <c r="A67" s="35"/>
      <c r="B67" s="35"/>
      <c r="C67" s="35"/>
      <c r="D67" s="35"/>
      <c r="E67" s="122"/>
      <c r="F67" s="122"/>
      <c r="G67" s="39"/>
      <c r="H67" s="44"/>
      <c r="J67" s="35"/>
      <c r="K67" s="35"/>
      <c r="L67" s="35"/>
      <c r="M67" s="35"/>
    </row>
    <row r="68" spans="1:13" s="37" customFormat="1">
      <c r="A68" s="35"/>
      <c r="B68" s="35"/>
      <c r="C68" s="35"/>
      <c r="D68" s="35"/>
      <c r="E68" s="122"/>
      <c r="F68" s="122"/>
      <c r="G68" s="39"/>
      <c r="H68" s="44"/>
      <c r="J68" s="35"/>
      <c r="K68" s="35"/>
      <c r="L68" s="35"/>
      <c r="M68" s="35"/>
    </row>
    <row r="69" spans="1:13" s="37" customFormat="1">
      <c r="A69" s="35"/>
      <c r="B69" s="35"/>
      <c r="C69" s="35"/>
      <c r="D69" s="35"/>
      <c r="E69" s="122"/>
      <c r="F69" s="122"/>
      <c r="G69" s="39"/>
      <c r="H69" s="44"/>
      <c r="J69" s="35"/>
      <c r="K69" s="35"/>
      <c r="L69" s="35"/>
      <c r="M69" s="35"/>
    </row>
    <row r="70" spans="1:13" s="37" customFormat="1">
      <c r="A70" s="35"/>
      <c r="B70" s="35"/>
      <c r="C70" s="35"/>
      <c r="D70" s="35"/>
      <c r="E70" s="122"/>
      <c r="F70" s="122"/>
      <c r="G70" s="39"/>
      <c r="H70" s="44"/>
      <c r="J70" s="35"/>
      <c r="K70" s="35"/>
      <c r="L70" s="35"/>
      <c r="M70" s="35"/>
    </row>
    <row r="71" spans="1:13" s="37" customFormat="1">
      <c r="A71" s="35"/>
      <c r="B71" s="35"/>
      <c r="C71" s="35"/>
      <c r="D71" s="35"/>
      <c r="E71" s="122"/>
      <c r="F71" s="122"/>
      <c r="G71" s="39"/>
      <c r="H71" s="44"/>
      <c r="J71" s="35"/>
      <c r="K71" s="35"/>
      <c r="L71" s="35"/>
      <c r="M71" s="35"/>
    </row>
    <row r="72" spans="1:13" s="37" customFormat="1">
      <c r="A72" s="35"/>
      <c r="B72" s="35"/>
      <c r="C72" s="35"/>
      <c r="D72" s="35"/>
      <c r="E72" s="122"/>
      <c r="F72" s="122"/>
      <c r="G72" s="39"/>
      <c r="H72" s="44"/>
      <c r="J72" s="35"/>
      <c r="K72" s="35"/>
      <c r="L72" s="35"/>
      <c r="M72" s="35"/>
    </row>
    <row r="73" spans="1:13" s="37" customFormat="1">
      <c r="A73" s="35"/>
      <c r="B73" s="35"/>
      <c r="C73" s="35"/>
      <c r="D73" s="35"/>
      <c r="E73" s="122"/>
      <c r="F73" s="122"/>
      <c r="G73" s="39"/>
      <c r="H73" s="44"/>
      <c r="J73" s="35"/>
      <c r="K73" s="35"/>
      <c r="L73" s="35"/>
      <c r="M73" s="35"/>
    </row>
    <row r="74" spans="1:13" s="37" customFormat="1">
      <c r="A74" s="35"/>
      <c r="B74" s="35"/>
      <c r="C74" s="35"/>
      <c r="D74" s="35"/>
      <c r="E74" s="122"/>
      <c r="F74" s="122"/>
      <c r="G74" s="39"/>
      <c r="H74" s="44"/>
      <c r="J74" s="35"/>
      <c r="K74" s="35"/>
      <c r="L74" s="35"/>
      <c r="M74" s="35"/>
    </row>
    <row r="75" spans="1:13" s="37" customFormat="1">
      <c r="A75" s="35"/>
      <c r="B75" s="35"/>
      <c r="C75" s="35"/>
      <c r="D75" s="35"/>
      <c r="E75" s="122"/>
      <c r="F75" s="122"/>
      <c r="G75" s="39"/>
      <c r="H75" s="44"/>
      <c r="J75" s="35"/>
      <c r="K75" s="35"/>
      <c r="L75" s="35"/>
      <c r="M75" s="35"/>
    </row>
    <row r="76" spans="1:13" s="37" customFormat="1">
      <c r="A76" s="35"/>
      <c r="B76" s="35"/>
      <c r="C76" s="35"/>
      <c r="D76" s="35"/>
      <c r="E76" s="122"/>
      <c r="F76" s="122"/>
      <c r="G76" s="39"/>
      <c r="H76" s="44"/>
      <c r="J76" s="35"/>
      <c r="K76" s="35"/>
      <c r="L76" s="35"/>
      <c r="M76" s="35"/>
    </row>
    <row r="77" spans="1:13" s="37" customFormat="1">
      <c r="A77" s="35"/>
      <c r="B77" s="35"/>
      <c r="C77" s="35"/>
      <c r="D77" s="35"/>
      <c r="E77" s="122"/>
      <c r="F77" s="122"/>
      <c r="G77" s="39"/>
      <c r="H77" s="44"/>
      <c r="J77" s="35"/>
      <c r="K77" s="35"/>
      <c r="L77" s="35"/>
      <c r="M77" s="35"/>
    </row>
    <row r="78" spans="1:13" s="37" customFormat="1">
      <c r="A78" s="35"/>
      <c r="B78" s="35"/>
      <c r="C78" s="35"/>
      <c r="D78" s="35"/>
      <c r="E78" s="122"/>
      <c r="F78" s="122"/>
      <c r="G78" s="39"/>
      <c r="H78" s="44"/>
      <c r="J78" s="35"/>
      <c r="K78" s="35"/>
      <c r="L78" s="35"/>
      <c r="M78" s="35"/>
    </row>
    <row r="79" spans="1:13" s="37" customFormat="1">
      <c r="A79" s="35"/>
      <c r="B79" s="35"/>
      <c r="C79" s="35"/>
      <c r="D79" s="35"/>
      <c r="E79" s="122"/>
      <c r="F79" s="122"/>
      <c r="G79" s="39"/>
      <c r="H79" s="44"/>
      <c r="J79" s="35"/>
      <c r="K79" s="35"/>
      <c r="L79" s="35"/>
      <c r="M79" s="35"/>
    </row>
    <row r="80" spans="1:13" s="37" customFormat="1">
      <c r="A80" s="35"/>
      <c r="B80" s="35"/>
      <c r="C80" s="35"/>
      <c r="D80" s="35"/>
      <c r="E80" s="122"/>
      <c r="F80" s="122"/>
      <c r="G80" s="39"/>
      <c r="H80" s="44"/>
      <c r="J80" s="35"/>
      <c r="K80" s="35"/>
      <c r="L80" s="35"/>
      <c r="M80" s="35"/>
    </row>
    <row r="81" spans="1:13" s="37" customFormat="1">
      <c r="A81" s="35"/>
      <c r="B81" s="35"/>
      <c r="C81" s="35"/>
      <c r="D81" s="35"/>
      <c r="E81" s="122"/>
      <c r="F81" s="122"/>
      <c r="G81" s="39"/>
      <c r="H81" s="44"/>
      <c r="J81" s="35"/>
      <c r="K81" s="35"/>
      <c r="L81" s="35"/>
      <c r="M81" s="35"/>
    </row>
    <row r="82" spans="1:13" s="37" customFormat="1">
      <c r="A82" s="35"/>
      <c r="B82" s="35"/>
      <c r="C82" s="35"/>
      <c r="D82" s="35"/>
      <c r="E82" s="122"/>
      <c r="F82" s="122"/>
      <c r="G82" s="39"/>
      <c r="H82" s="44"/>
      <c r="J82" s="35"/>
      <c r="K82" s="35"/>
      <c r="L82" s="35"/>
      <c r="M82" s="35"/>
    </row>
    <row r="83" spans="1:13" s="37" customFormat="1">
      <c r="A83" s="35"/>
      <c r="B83" s="35"/>
      <c r="C83" s="35"/>
      <c r="D83" s="35"/>
      <c r="E83" s="122"/>
      <c r="F83" s="122"/>
      <c r="G83" s="39"/>
      <c r="H83" s="44"/>
      <c r="J83" s="35"/>
      <c r="K83" s="35"/>
      <c r="L83" s="35"/>
      <c r="M83" s="35"/>
    </row>
    <row r="84" spans="1:13" s="37" customFormat="1">
      <c r="A84" s="35"/>
      <c r="B84" s="35"/>
      <c r="C84" s="35"/>
      <c r="D84" s="35"/>
      <c r="E84" s="122"/>
      <c r="F84" s="122"/>
      <c r="G84" s="39"/>
      <c r="H84" s="44"/>
      <c r="J84" s="35"/>
      <c r="K84" s="35"/>
      <c r="L84" s="35"/>
      <c r="M84" s="35"/>
    </row>
    <row r="85" spans="1:13" s="37" customFormat="1">
      <c r="A85" s="35"/>
      <c r="B85" s="35"/>
      <c r="C85" s="35"/>
      <c r="D85" s="35"/>
      <c r="E85" s="122"/>
      <c r="F85" s="122"/>
      <c r="G85" s="39"/>
      <c r="H85" s="44"/>
      <c r="J85" s="35"/>
      <c r="K85" s="35"/>
      <c r="L85" s="35"/>
      <c r="M85" s="35"/>
    </row>
    <row r="86" spans="1:13" s="37" customFormat="1">
      <c r="A86" s="35"/>
      <c r="B86" s="35"/>
      <c r="C86" s="35"/>
      <c r="D86" s="35"/>
      <c r="E86" s="122"/>
      <c r="F86" s="122"/>
      <c r="G86" s="39"/>
      <c r="H86" s="44"/>
      <c r="J86" s="35"/>
      <c r="K86" s="35"/>
      <c r="L86" s="35"/>
      <c r="M86" s="35"/>
    </row>
    <row r="87" spans="1:13" s="37" customFormat="1">
      <c r="A87" s="35"/>
      <c r="B87" s="35"/>
      <c r="C87" s="35"/>
      <c r="D87" s="35"/>
      <c r="E87" s="122"/>
      <c r="F87" s="122"/>
      <c r="G87" s="39"/>
      <c r="H87" s="44"/>
      <c r="J87" s="35"/>
      <c r="K87" s="35"/>
      <c r="L87" s="35"/>
      <c r="M87" s="35"/>
    </row>
    <row r="88" spans="1:13" s="37" customFormat="1">
      <c r="A88" s="35"/>
      <c r="B88" s="35"/>
      <c r="C88" s="35"/>
      <c r="D88" s="35"/>
      <c r="E88" s="122"/>
      <c r="F88" s="122"/>
      <c r="G88" s="39"/>
      <c r="H88" s="44"/>
      <c r="J88" s="35"/>
      <c r="K88" s="35"/>
      <c r="L88" s="35"/>
      <c r="M88" s="35"/>
    </row>
    <row r="89" spans="1:13" s="37" customFormat="1">
      <c r="A89" s="35"/>
      <c r="B89" s="35"/>
      <c r="C89" s="35"/>
      <c r="D89" s="35"/>
      <c r="E89" s="122"/>
      <c r="F89" s="122"/>
      <c r="G89" s="39"/>
      <c r="H89" s="44"/>
      <c r="J89" s="35"/>
      <c r="K89" s="35"/>
      <c r="L89" s="35"/>
      <c r="M89" s="35"/>
    </row>
    <row r="90" spans="1:13" s="37" customFormat="1">
      <c r="A90" s="35"/>
      <c r="B90" s="35"/>
      <c r="C90" s="35"/>
      <c r="D90" s="35"/>
      <c r="E90" s="122"/>
      <c r="F90" s="122"/>
      <c r="G90" s="39"/>
      <c r="H90" s="44"/>
      <c r="J90" s="35"/>
      <c r="K90" s="35"/>
      <c r="L90" s="35"/>
      <c r="M90" s="35"/>
    </row>
    <row r="91" spans="1:13" s="37" customFormat="1">
      <c r="A91" s="35"/>
      <c r="B91" s="35"/>
      <c r="C91" s="35"/>
      <c r="D91" s="35"/>
      <c r="E91" s="122"/>
      <c r="F91" s="122"/>
      <c r="G91" s="39"/>
      <c r="H91" s="44"/>
      <c r="J91" s="35"/>
      <c r="K91" s="35"/>
      <c r="L91" s="35"/>
      <c r="M91" s="35"/>
    </row>
    <row r="92" spans="1:13" s="37" customFormat="1">
      <c r="A92" s="35"/>
      <c r="B92" s="35"/>
      <c r="C92" s="35"/>
      <c r="D92" s="35"/>
      <c r="E92" s="122"/>
      <c r="F92" s="122"/>
      <c r="G92" s="39"/>
      <c r="H92" s="44"/>
      <c r="J92" s="35"/>
      <c r="K92" s="35"/>
      <c r="L92" s="35"/>
      <c r="M92" s="35"/>
    </row>
    <row r="93" spans="1:13" s="37" customFormat="1">
      <c r="A93" s="35"/>
      <c r="B93" s="35"/>
      <c r="C93" s="35"/>
      <c r="D93" s="35"/>
      <c r="E93" s="122"/>
      <c r="F93" s="122"/>
      <c r="G93" s="39"/>
      <c r="H93" s="44"/>
      <c r="J93" s="35"/>
      <c r="K93" s="35"/>
      <c r="L93" s="35"/>
      <c r="M93" s="35"/>
    </row>
    <row r="94" spans="1:13" s="37" customFormat="1">
      <c r="A94" s="35"/>
      <c r="B94" s="35"/>
      <c r="C94" s="35"/>
      <c r="D94" s="35"/>
      <c r="E94" s="122"/>
      <c r="F94" s="122"/>
      <c r="G94" s="39"/>
      <c r="H94" s="44"/>
      <c r="J94" s="35"/>
      <c r="K94" s="35"/>
      <c r="L94" s="35"/>
      <c r="M94" s="35"/>
    </row>
    <row r="95" spans="1:13" s="37" customFormat="1">
      <c r="A95" s="35"/>
      <c r="B95" s="35"/>
      <c r="C95" s="35"/>
      <c r="D95" s="35"/>
      <c r="E95" s="122"/>
      <c r="F95" s="122"/>
      <c r="G95" s="39"/>
      <c r="H95" s="44"/>
      <c r="J95" s="35"/>
      <c r="K95" s="35"/>
      <c r="L95" s="35"/>
      <c r="M95" s="35"/>
    </row>
    <row r="96" spans="1:13" s="37" customFormat="1">
      <c r="A96" s="35"/>
      <c r="B96" s="35"/>
      <c r="C96" s="35"/>
      <c r="D96" s="35"/>
      <c r="E96" s="122"/>
      <c r="F96" s="122"/>
      <c r="G96" s="39"/>
      <c r="H96" s="44"/>
      <c r="J96" s="35"/>
      <c r="K96" s="35"/>
      <c r="L96" s="35"/>
      <c r="M96" s="35"/>
    </row>
    <row r="97" spans="1:13" s="37" customFormat="1">
      <c r="A97" s="35"/>
      <c r="B97" s="35"/>
      <c r="C97" s="35"/>
      <c r="D97" s="35"/>
      <c r="E97" s="122"/>
      <c r="F97" s="122"/>
      <c r="G97" s="39"/>
      <c r="H97" s="44"/>
      <c r="J97" s="35"/>
      <c r="K97" s="35"/>
      <c r="L97" s="35"/>
      <c r="M97" s="35"/>
    </row>
    <row r="98" spans="1:13" s="37" customFormat="1">
      <c r="A98" s="35"/>
      <c r="B98" s="35"/>
      <c r="C98" s="35"/>
      <c r="D98" s="35"/>
      <c r="E98" s="122"/>
      <c r="F98" s="122"/>
      <c r="G98" s="39"/>
      <c r="H98" s="44"/>
      <c r="J98" s="35"/>
      <c r="K98" s="35"/>
      <c r="L98" s="35"/>
      <c r="M98" s="35"/>
    </row>
    <row r="99" spans="1:13" s="37" customFormat="1">
      <c r="A99" s="35"/>
      <c r="B99" s="35"/>
      <c r="C99" s="35"/>
      <c r="D99" s="35"/>
      <c r="E99" s="122"/>
      <c r="F99" s="122"/>
      <c r="G99" s="39"/>
      <c r="H99" s="44"/>
      <c r="J99" s="35"/>
      <c r="K99" s="35"/>
      <c r="L99" s="35"/>
      <c r="M99" s="35"/>
    </row>
    <row r="100" spans="1:13" s="37" customFormat="1">
      <c r="A100" s="35"/>
      <c r="B100" s="35"/>
      <c r="C100" s="35"/>
      <c r="D100" s="35"/>
      <c r="E100" s="122"/>
      <c r="F100" s="122"/>
      <c r="G100" s="39"/>
      <c r="H100" s="44"/>
      <c r="J100" s="35"/>
      <c r="K100" s="35"/>
      <c r="L100" s="35"/>
      <c r="M100" s="35"/>
    </row>
    <row r="101" spans="1:13" s="37" customFormat="1">
      <c r="A101" s="35"/>
      <c r="B101" s="35"/>
      <c r="C101" s="35"/>
      <c r="D101" s="35"/>
      <c r="E101" s="122"/>
      <c r="F101" s="122"/>
      <c r="G101" s="39"/>
      <c r="H101" s="44"/>
      <c r="J101" s="35"/>
      <c r="K101" s="35"/>
      <c r="L101" s="35"/>
      <c r="M101" s="35"/>
    </row>
    <row r="102" spans="1:13" s="37" customFormat="1">
      <c r="A102" s="35"/>
      <c r="B102" s="35"/>
      <c r="C102" s="35"/>
      <c r="D102" s="35"/>
      <c r="E102" s="122"/>
      <c r="F102" s="122"/>
      <c r="G102" s="39"/>
      <c r="H102" s="44"/>
      <c r="J102" s="35"/>
      <c r="K102" s="35"/>
      <c r="L102" s="35"/>
      <c r="M102" s="35"/>
    </row>
    <row r="103" spans="1:13" s="37" customFormat="1">
      <c r="A103" s="35"/>
      <c r="B103" s="35"/>
      <c r="C103" s="35"/>
      <c r="D103" s="35"/>
      <c r="E103" s="122"/>
      <c r="F103" s="122"/>
      <c r="G103" s="39"/>
      <c r="H103" s="44"/>
      <c r="J103" s="35"/>
      <c r="K103" s="35"/>
      <c r="L103" s="35"/>
      <c r="M103" s="35"/>
    </row>
    <row r="104" spans="1:13" s="37" customFormat="1">
      <c r="A104" s="35"/>
      <c r="B104" s="35"/>
      <c r="C104" s="35"/>
      <c r="D104" s="35"/>
      <c r="E104" s="122"/>
      <c r="F104" s="122"/>
      <c r="G104" s="39"/>
      <c r="H104" s="44"/>
      <c r="J104" s="35"/>
      <c r="K104" s="35"/>
      <c r="L104" s="35"/>
      <c r="M104" s="35"/>
    </row>
    <row r="105" spans="1:13" s="37" customFormat="1">
      <c r="A105" s="35"/>
      <c r="B105" s="35"/>
      <c r="C105" s="35"/>
      <c r="D105" s="35"/>
      <c r="E105" s="122"/>
      <c r="F105" s="122"/>
      <c r="G105" s="39"/>
      <c r="H105" s="44"/>
      <c r="J105" s="35"/>
      <c r="K105" s="35"/>
      <c r="L105" s="35"/>
      <c r="M105" s="35"/>
    </row>
    <row r="106" spans="1:13" s="37" customFormat="1">
      <c r="A106" s="35"/>
      <c r="B106" s="35"/>
      <c r="C106" s="35"/>
      <c r="D106" s="35"/>
      <c r="E106" s="122"/>
      <c r="F106" s="122"/>
      <c r="G106" s="39"/>
      <c r="H106" s="44"/>
      <c r="J106" s="35"/>
      <c r="K106" s="35"/>
      <c r="L106" s="35"/>
      <c r="M106" s="35"/>
    </row>
    <row r="107" spans="1:13" s="37" customFormat="1">
      <c r="A107" s="35"/>
      <c r="B107" s="35"/>
      <c r="C107" s="35"/>
      <c r="D107" s="35"/>
      <c r="E107" s="122"/>
      <c r="F107" s="122"/>
      <c r="G107" s="39"/>
      <c r="H107" s="44"/>
      <c r="J107" s="35"/>
      <c r="K107" s="35"/>
      <c r="L107" s="35"/>
      <c r="M107" s="35"/>
    </row>
    <row r="108" spans="1:13" s="37" customFormat="1">
      <c r="A108" s="35"/>
      <c r="B108" s="35"/>
      <c r="C108" s="35"/>
      <c r="D108" s="35"/>
      <c r="E108" s="122"/>
      <c r="F108" s="122"/>
      <c r="G108" s="39"/>
      <c r="H108" s="44"/>
      <c r="J108" s="35"/>
      <c r="K108" s="35"/>
      <c r="L108" s="35"/>
      <c r="M108" s="35"/>
    </row>
    <row r="109" spans="1:13" s="37" customFormat="1">
      <c r="A109" s="35"/>
      <c r="B109" s="35"/>
      <c r="C109" s="35"/>
      <c r="D109" s="35"/>
      <c r="E109" s="122"/>
      <c r="F109" s="122"/>
      <c r="G109" s="39"/>
      <c r="H109" s="44"/>
      <c r="J109" s="35"/>
      <c r="K109" s="35"/>
      <c r="L109" s="35"/>
      <c r="M109" s="35"/>
    </row>
    <row r="110" spans="1:13" s="37" customFormat="1">
      <c r="A110" s="35"/>
      <c r="B110" s="35"/>
      <c r="C110" s="35"/>
      <c r="D110" s="35"/>
      <c r="E110" s="122"/>
      <c r="F110" s="122"/>
      <c r="G110" s="39"/>
      <c r="H110" s="44"/>
      <c r="J110" s="35"/>
      <c r="K110" s="35"/>
      <c r="L110" s="35"/>
      <c r="M110" s="35"/>
    </row>
    <row r="111" spans="1:13" s="37" customFormat="1">
      <c r="A111" s="35"/>
      <c r="B111" s="35"/>
      <c r="C111" s="35"/>
      <c r="D111" s="35"/>
      <c r="E111" s="122"/>
      <c r="F111" s="122"/>
      <c r="G111" s="39"/>
      <c r="H111" s="44"/>
      <c r="J111" s="35"/>
      <c r="K111" s="35"/>
      <c r="L111" s="35"/>
      <c r="M111" s="35"/>
    </row>
    <row r="112" spans="1:13" s="37" customFormat="1">
      <c r="A112" s="35"/>
      <c r="B112" s="35"/>
      <c r="C112" s="35"/>
      <c r="D112" s="35"/>
      <c r="E112" s="122"/>
      <c r="F112" s="122"/>
      <c r="G112" s="39"/>
      <c r="H112" s="44"/>
      <c r="J112" s="35"/>
      <c r="K112" s="35"/>
      <c r="L112" s="35"/>
      <c r="M112" s="35"/>
    </row>
    <row r="113" spans="1:13" s="37" customFormat="1">
      <c r="A113" s="35"/>
      <c r="B113" s="35"/>
      <c r="C113" s="35"/>
      <c r="D113" s="35"/>
      <c r="E113" s="122"/>
      <c r="F113" s="122"/>
      <c r="G113" s="39"/>
      <c r="H113" s="44"/>
      <c r="J113" s="35"/>
      <c r="K113" s="35"/>
      <c r="L113" s="35"/>
      <c r="M113" s="35"/>
    </row>
    <row r="114" spans="1:13" s="37" customFormat="1">
      <c r="A114" s="35"/>
      <c r="B114" s="35"/>
      <c r="C114" s="35"/>
      <c r="D114" s="35"/>
      <c r="E114" s="122"/>
      <c r="F114" s="122"/>
      <c r="G114" s="39"/>
      <c r="H114" s="44"/>
      <c r="J114" s="35"/>
      <c r="K114" s="35"/>
      <c r="L114" s="35"/>
      <c r="M114" s="35"/>
    </row>
    <row r="115" spans="1:13" s="37" customFormat="1">
      <c r="A115" s="35"/>
      <c r="B115" s="35"/>
      <c r="C115" s="35"/>
      <c r="D115" s="35"/>
      <c r="E115" s="122"/>
      <c r="F115" s="122"/>
      <c r="G115" s="39"/>
      <c r="H115" s="44"/>
      <c r="J115" s="35"/>
      <c r="K115" s="35"/>
      <c r="L115" s="35"/>
      <c r="M115" s="35"/>
    </row>
    <row r="116" spans="1:13" s="37" customFormat="1">
      <c r="A116" s="35"/>
      <c r="B116" s="35"/>
      <c r="C116" s="35"/>
      <c r="D116" s="35"/>
      <c r="E116" s="122"/>
      <c r="F116" s="122"/>
      <c r="G116" s="39"/>
      <c r="H116" s="44"/>
      <c r="J116" s="35"/>
      <c r="K116" s="35"/>
      <c r="L116" s="35"/>
      <c r="M116" s="35"/>
    </row>
    <row r="117" spans="1:13" s="37" customFormat="1">
      <c r="A117" s="35"/>
      <c r="B117" s="35"/>
      <c r="C117" s="35"/>
      <c r="D117" s="35"/>
      <c r="E117" s="122"/>
      <c r="F117" s="122"/>
      <c r="G117" s="39"/>
      <c r="H117" s="44"/>
      <c r="J117" s="35"/>
      <c r="K117" s="35"/>
      <c r="L117" s="35"/>
      <c r="M117" s="35"/>
    </row>
    <row r="118" spans="1:13" s="37" customFormat="1">
      <c r="A118" s="35"/>
      <c r="B118" s="35"/>
      <c r="C118" s="35"/>
      <c r="D118" s="35"/>
      <c r="E118" s="122"/>
      <c r="F118" s="122"/>
      <c r="G118" s="39"/>
      <c r="H118" s="44"/>
      <c r="J118" s="35"/>
      <c r="K118" s="35"/>
      <c r="L118" s="35"/>
      <c r="M118" s="35"/>
    </row>
    <row r="119" spans="1:13" s="37" customFormat="1">
      <c r="A119" s="35"/>
      <c r="B119" s="35"/>
      <c r="C119" s="35"/>
      <c r="D119" s="35"/>
      <c r="E119" s="122"/>
      <c r="F119" s="122"/>
      <c r="G119" s="39"/>
      <c r="H119" s="44"/>
      <c r="J119" s="35"/>
      <c r="K119" s="35"/>
      <c r="L119" s="35"/>
      <c r="M119" s="35"/>
    </row>
    <row r="120" spans="1:13" s="37" customFormat="1">
      <c r="A120" s="35"/>
      <c r="B120" s="35"/>
      <c r="C120" s="35"/>
      <c r="D120" s="35"/>
      <c r="E120" s="122"/>
      <c r="F120" s="122"/>
      <c r="G120" s="39"/>
      <c r="H120" s="44"/>
      <c r="J120" s="35"/>
      <c r="K120" s="35"/>
      <c r="L120" s="35"/>
      <c r="M120" s="35"/>
    </row>
    <row r="121" spans="1:13" s="37" customFormat="1">
      <c r="A121" s="35"/>
      <c r="B121" s="35"/>
      <c r="C121" s="35"/>
      <c r="D121" s="35"/>
      <c r="E121" s="122"/>
      <c r="F121" s="122"/>
      <c r="G121" s="39"/>
      <c r="H121" s="44"/>
      <c r="J121" s="35"/>
      <c r="K121" s="35"/>
      <c r="L121" s="35"/>
      <c r="M121" s="35"/>
    </row>
    <row r="122" spans="1:13" s="37" customFormat="1">
      <c r="A122" s="35"/>
      <c r="B122" s="35"/>
      <c r="C122" s="35"/>
      <c r="D122" s="35"/>
      <c r="E122" s="122"/>
      <c r="F122" s="122"/>
      <c r="G122" s="39"/>
      <c r="H122" s="44"/>
      <c r="J122" s="35"/>
      <c r="K122" s="35"/>
      <c r="L122" s="35"/>
      <c r="M122" s="35"/>
    </row>
    <row r="123" spans="1:13" s="37" customFormat="1">
      <c r="A123" s="35"/>
      <c r="B123" s="35"/>
      <c r="C123" s="35"/>
      <c r="D123" s="35"/>
      <c r="E123" s="122"/>
      <c r="F123" s="122"/>
      <c r="G123" s="39"/>
      <c r="H123" s="44"/>
      <c r="J123" s="35"/>
      <c r="K123" s="35"/>
      <c r="L123" s="35"/>
      <c r="M123" s="35"/>
    </row>
    <row r="124" spans="1:13" s="37" customFormat="1">
      <c r="A124" s="35"/>
      <c r="B124" s="35"/>
      <c r="C124" s="35"/>
      <c r="D124" s="35"/>
      <c r="E124" s="122"/>
      <c r="F124" s="122"/>
      <c r="G124" s="39"/>
      <c r="H124" s="44"/>
      <c r="J124" s="35"/>
      <c r="K124" s="35"/>
      <c r="L124" s="35"/>
      <c r="M124" s="35"/>
    </row>
    <row r="125" spans="1:13" s="37" customFormat="1">
      <c r="A125" s="35"/>
      <c r="B125" s="35"/>
      <c r="C125" s="35"/>
      <c r="D125" s="35"/>
      <c r="E125" s="122"/>
      <c r="F125" s="122"/>
      <c r="G125" s="39"/>
      <c r="H125" s="44"/>
      <c r="J125" s="35"/>
      <c r="K125" s="35"/>
      <c r="L125" s="35"/>
      <c r="M125" s="35"/>
    </row>
    <row r="126" spans="1:13" s="37" customFormat="1">
      <c r="A126" s="35"/>
      <c r="B126" s="35"/>
      <c r="C126" s="35"/>
      <c r="D126" s="35"/>
      <c r="E126" s="122"/>
      <c r="F126" s="122"/>
      <c r="G126" s="39"/>
      <c r="H126" s="44"/>
      <c r="J126" s="35"/>
      <c r="K126" s="35"/>
      <c r="L126" s="35"/>
      <c r="M126" s="35"/>
    </row>
    <row r="127" spans="1:13" s="37" customFormat="1">
      <c r="A127" s="35"/>
      <c r="B127" s="35"/>
      <c r="C127" s="35"/>
      <c r="D127" s="35"/>
      <c r="E127" s="122"/>
      <c r="F127" s="122"/>
      <c r="G127" s="39"/>
      <c r="H127" s="44"/>
      <c r="J127" s="35"/>
      <c r="K127" s="35"/>
      <c r="L127" s="35"/>
      <c r="M127" s="35"/>
    </row>
    <row r="128" spans="1:13" s="37" customFormat="1">
      <c r="A128" s="35"/>
      <c r="B128" s="35"/>
      <c r="C128" s="35"/>
      <c r="D128" s="35"/>
      <c r="E128" s="122"/>
      <c r="F128" s="122"/>
      <c r="G128" s="39"/>
      <c r="H128" s="44"/>
      <c r="J128" s="35"/>
      <c r="K128" s="35"/>
      <c r="L128" s="35"/>
      <c r="M128" s="35"/>
    </row>
    <row r="129" spans="1:13" s="37" customFormat="1">
      <c r="A129" s="35"/>
      <c r="B129" s="35"/>
      <c r="C129" s="35"/>
      <c r="D129" s="35"/>
      <c r="E129" s="122"/>
      <c r="F129" s="122"/>
      <c r="G129" s="39"/>
      <c r="H129" s="44"/>
      <c r="J129" s="35"/>
      <c r="K129" s="35"/>
      <c r="L129" s="35"/>
      <c r="M129" s="35"/>
    </row>
    <row r="130" spans="1:13" s="37" customFormat="1">
      <c r="A130" s="35"/>
      <c r="B130" s="35"/>
      <c r="C130" s="35"/>
      <c r="D130" s="35"/>
      <c r="E130" s="122"/>
      <c r="F130" s="122"/>
      <c r="G130" s="39"/>
      <c r="H130" s="44"/>
      <c r="J130" s="35"/>
      <c r="K130" s="35"/>
      <c r="L130" s="35"/>
      <c r="M130" s="35"/>
    </row>
    <row r="131" spans="1:13" s="37" customFormat="1">
      <c r="A131" s="35"/>
      <c r="B131" s="35"/>
      <c r="C131" s="35"/>
      <c r="D131" s="35"/>
      <c r="E131" s="122"/>
      <c r="F131" s="122"/>
      <c r="G131" s="39"/>
      <c r="H131" s="44"/>
      <c r="J131" s="35"/>
      <c r="K131" s="35"/>
      <c r="L131" s="35"/>
      <c r="M131" s="35"/>
    </row>
    <row r="132" spans="1:13" s="37" customFormat="1">
      <c r="A132" s="35"/>
      <c r="B132" s="35"/>
      <c r="C132" s="35"/>
      <c r="D132" s="35"/>
      <c r="E132" s="122"/>
      <c r="F132" s="122"/>
      <c r="G132" s="39"/>
      <c r="H132" s="44"/>
      <c r="J132" s="35"/>
      <c r="K132" s="35"/>
      <c r="L132" s="35"/>
      <c r="M132" s="35"/>
    </row>
    <row r="133" spans="1:13" s="37" customFormat="1">
      <c r="A133" s="35"/>
      <c r="B133" s="35"/>
      <c r="C133" s="35"/>
      <c r="D133" s="35"/>
      <c r="E133" s="122"/>
      <c r="F133" s="122"/>
      <c r="G133" s="39"/>
      <c r="H133" s="44"/>
      <c r="J133" s="35"/>
      <c r="K133" s="35"/>
      <c r="L133" s="35"/>
      <c r="M133" s="35"/>
    </row>
    <row r="134" spans="1:13" s="37" customFormat="1">
      <c r="A134" s="35"/>
      <c r="B134" s="35"/>
      <c r="C134" s="35"/>
      <c r="D134" s="35"/>
      <c r="E134" s="122"/>
      <c r="F134" s="122"/>
      <c r="G134" s="39"/>
      <c r="H134" s="44"/>
      <c r="J134" s="35"/>
      <c r="K134" s="35"/>
      <c r="L134" s="35"/>
      <c r="M134" s="35"/>
    </row>
    <row r="135" spans="1:13" s="37" customFormat="1">
      <c r="A135" s="35"/>
      <c r="B135" s="35"/>
      <c r="C135" s="35"/>
      <c r="D135" s="35"/>
      <c r="E135" s="122"/>
      <c r="F135" s="122"/>
      <c r="G135" s="39"/>
      <c r="H135" s="44"/>
      <c r="J135" s="35"/>
      <c r="K135" s="35"/>
      <c r="L135" s="35"/>
      <c r="M135" s="35"/>
    </row>
    <row r="136" spans="1:13" s="37" customFormat="1">
      <c r="A136" s="35"/>
      <c r="B136" s="35"/>
      <c r="C136" s="35"/>
      <c r="D136" s="35"/>
      <c r="E136" s="122"/>
      <c r="F136" s="122"/>
      <c r="G136" s="39"/>
      <c r="H136" s="44"/>
      <c r="J136" s="35"/>
      <c r="K136" s="35"/>
      <c r="L136" s="35"/>
      <c r="M136" s="35"/>
    </row>
    <row r="137" spans="1:13" s="37" customFormat="1">
      <c r="A137" s="35"/>
      <c r="B137" s="35"/>
      <c r="C137" s="35"/>
      <c r="D137" s="35"/>
      <c r="E137" s="122"/>
      <c r="F137" s="122"/>
      <c r="G137" s="39"/>
      <c r="H137" s="44"/>
      <c r="J137" s="35"/>
      <c r="K137" s="35"/>
      <c r="L137" s="35"/>
      <c r="M137" s="35"/>
    </row>
    <row r="138" spans="1:13" s="37" customFormat="1">
      <c r="A138" s="35"/>
      <c r="B138" s="35"/>
      <c r="C138" s="35"/>
      <c r="D138" s="35"/>
      <c r="E138" s="122"/>
      <c r="F138" s="122"/>
      <c r="G138" s="39"/>
      <c r="H138" s="44"/>
      <c r="J138" s="35"/>
      <c r="K138" s="35"/>
      <c r="L138" s="35"/>
      <c r="M138" s="35"/>
    </row>
    <row r="139" spans="1:13" s="37" customFormat="1">
      <c r="A139" s="35"/>
      <c r="B139" s="35"/>
      <c r="C139" s="35"/>
      <c r="D139" s="35"/>
      <c r="E139" s="122"/>
      <c r="F139" s="122"/>
      <c r="G139" s="39"/>
      <c r="H139" s="44"/>
      <c r="J139" s="35"/>
      <c r="K139" s="35"/>
      <c r="L139" s="35"/>
      <c r="M139" s="35"/>
    </row>
    <row r="140" spans="1:13" s="37" customFormat="1">
      <c r="A140" s="35"/>
      <c r="B140" s="35"/>
      <c r="C140" s="35"/>
      <c r="D140" s="35"/>
      <c r="E140" s="122"/>
      <c r="F140" s="122"/>
      <c r="G140" s="39"/>
      <c r="H140" s="44"/>
      <c r="J140" s="35"/>
      <c r="K140" s="35"/>
      <c r="L140" s="35"/>
      <c r="M140" s="35"/>
    </row>
    <row r="141" spans="1:13" s="37" customFormat="1">
      <c r="A141" s="35"/>
      <c r="B141" s="35"/>
      <c r="C141" s="35"/>
      <c r="D141" s="35"/>
      <c r="E141" s="122"/>
      <c r="F141" s="122"/>
      <c r="G141" s="39"/>
      <c r="H141" s="44"/>
      <c r="J141" s="35"/>
      <c r="K141" s="35"/>
      <c r="L141" s="35"/>
      <c r="M141" s="35"/>
    </row>
    <row r="142" spans="1:13" s="37" customFormat="1">
      <c r="A142" s="35"/>
      <c r="B142" s="35"/>
      <c r="C142" s="35"/>
      <c r="D142" s="35"/>
      <c r="E142" s="122"/>
      <c r="F142" s="122"/>
      <c r="G142" s="39"/>
      <c r="H142" s="44"/>
      <c r="J142" s="35"/>
      <c r="K142" s="35"/>
      <c r="L142" s="35"/>
      <c r="M142" s="35"/>
    </row>
    <row r="143" spans="1:13" s="37" customFormat="1">
      <c r="A143" s="35"/>
      <c r="B143" s="35"/>
      <c r="C143" s="35"/>
      <c r="D143" s="35"/>
      <c r="E143" s="122"/>
      <c r="F143" s="122"/>
      <c r="G143" s="39"/>
      <c r="H143" s="44"/>
      <c r="J143" s="35"/>
      <c r="K143" s="35"/>
      <c r="L143" s="35"/>
      <c r="M143" s="35"/>
    </row>
    <row r="144" spans="1:13" s="37" customFormat="1">
      <c r="A144" s="35"/>
      <c r="B144" s="35"/>
      <c r="C144" s="35"/>
      <c r="D144" s="35"/>
      <c r="E144" s="122"/>
      <c r="F144" s="122"/>
      <c r="G144" s="39"/>
      <c r="H144" s="44"/>
      <c r="J144" s="35"/>
      <c r="K144" s="35"/>
      <c r="L144" s="35"/>
      <c r="M144" s="35"/>
    </row>
    <row r="145" spans="1:13" s="37" customFormat="1">
      <c r="A145" s="35"/>
      <c r="B145" s="35"/>
      <c r="C145" s="35"/>
      <c r="D145" s="35"/>
      <c r="E145" s="122"/>
      <c r="F145" s="122"/>
      <c r="G145" s="39"/>
      <c r="H145" s="44"/>
      <c r="J145" s="35"/>
      <c r="K145" s="35"/>
      <c r="L145" s="35"/>
      <c r="M145" s="35"/>
    </row>
    <row r="146" spans="1:13" s="37" customFormat="1">
      <c r="A146" s="35"/>
      <c r="B146" s="35"/>
      <c r="C146" s="35"/>
      <c r="D146" s="35"/>
      <c r="E146" s="122"/>
      <c r="F146" s="122"/>
      <c r="G146" s="39"/>
      <c r="H146" s="44"/>
      <c r="J146" s="35"/>
      <c r="K146" s="35"/>
      <c r="L146" s="35"/>
      <c r="M146" s="35"/>
    </row>
    <row r="147" spans="1:13" s="37" customFormat="1">
      <c r="A147" s="35"/>
      <c r="B147" s="35"/>
      <c r="C147" s="35"/>
      <c r="D147" s="35"/>
      <c r="E147" s="122"/>
      <c r="F147" s="122"/>
      <c r="G147" s="39"/>
      <c r="H147" s="44"/>
      <c r="J147" s="35"/>
      <c r="K147" s="35"/>
      <c r="L147" s="35"/>
      <c r="M147" s="35"/>
    </row>
    <row r="148" spans="1:13" s="37" customFormat="1">
      <c r="A148" s="35"/>
      <c r="B148" s="35"/>
      <c r="C148" s="35"/>
      <c r="D148" s="35"/>
      <c r="E148" s="122"/>
      <c r="F148" s="122"/>
      <c r="G148" s="39"/>
      <c r="H148" s="44"/>
      <c r="J148" s="35"/>
      <c r="K148" s="35"/>
      <c r="L148" s="35"/>
      <c r="M148" s="35"/>
    </row>
    <row r="149" spans="1:13" s="37" customFormat="1">
      <c r="A149" s="35"/>
      <c r="B149" s="35"/>
      <c r="C149" s="35"/>
      <c r="D149" s="35"/>
      <c r="E149" s="122"/>
      <c r="F149" s="122"/>
      <c r="G149" s="39"/>
      <c r="H149" s="44"/>
      <c r="J149" s="35"/>
      <c r="K149" s="35"/>
      <c r="L149" s="35"/>
      <c r="M149" s="35"/>
    </row>
    <row r="150" spans="1:13" s="37" customFormat="1">
      <c r="A150" s="35"/>
      <c r="B150" s="35"/>
      <c r="C150" s="35"/>
      <c r="D150" s="35"/>
      <c r="E150" s="122"/>
      <c r="F150" s="122"/>
      <c r="G150" s="39"/>
      <c r="H150" s="44"/>
      <c r="J150" s="35"/>
      <c r="K150" s="35"/>
      <c r="L150" s="35"/>
      <c r="M150" s="35"/>
    </row>
    <row r="151" spans="1:13" s="37" customFormat="1">
      <c r="A151" s="35"/>
      <c r="B151" s="35"/>
      <c r="C151" s="35"/>
      <c r="D151" s="35"/>
      <c r="E151" s="122"/>
      <c r="F151" s="122"/>
      <c r="G151" s="39"/>
      <c r="H151" s="44"/>
      <c r="J151" s="35"/>
      <c r="K151" s="35"/>
      <c r="L151" s="35"/>
      <c r="M151" s="35"/>
    </row>
    <row r="152" spans="1:13" s="37" customFormat="1">
      <c r="A152" s="35"/>
      <c r="B152" s="35"/>
      <c r="C152" s="35"/>
      <c r="D152" s="35"/>
      <c r="E152" s="122"/>
      <c r="F152" s="122"/>
      <c r="G152" s="39"/>
      <c r="H152" s="44"/>
      <c r="J152" s="35"/>
      <c r="K152" s="35"/>
      <c r="L152" s="35"/>
      <c r="M152" s="35"/>
    </row>
    <row r="153" spans="1:13" s="37" customFormat="1">
      <c r="A153" s="35"/>
      <c r="B153" s="35"/>
      <c r="C153" s="35"/>
      <c r="D153" s="35"/>
      <c r="E153" s="122"/>
      <c r="F153" s="122"/>
      <c r="G153" s="39"/>
      <c r="H153" s="44"/>
      <c r="J153" s="35"/>
      <c r="K153" s="35"/>
      <c r="L153" s="35"/>
      <c r="M153" s="35"/>
    </row>
    <row r="154" spans="1:13" s="37" customFormat="1">
      <c r="A154" s="35"/>
      <c r="B154" s="35"/>
      <c r="C154" s="35"/>
      <c r="D154" s="35"/>
      <c r="E154" s="122"/>
      <c r="F154" s="122"/>
      <c r="G154" s="39"/>
      <c r="H154" s="44"/>
      <c r="J154" s="35"/>
      <c r="K154" s="35"/>
      <c r="L154" s="35"/>
      <c r="M154" s="35"/>
    </row>
    <row r="155" spans="1:13" s="37" customFormat="1">
      <c r="A155" s="35"/>
      <c r="B155" s="35"/>
      <c r="C155" s="35"/>
      <c r="D155" s="35"/>
      <c r="E155" s="122"/>
      <c r="F155" s="122"/>
      <c r="G155" s="39"/>
      <c r="H155" s="44"/>
      <c r="J155" s="35"/>
      <c r="K155" s="35"/>
      <c r="L155" s="35"/>
      <c r="M155" s="35"/>
    </row>
    <row r="156" spans="1:13" s="37" customFormat="1">
      <c r="A156" s="35"/>
      <c r="B156" s="35"/>
      <c r="C156" s="35"/>
      <c r="D156" s="35"/>
      <c r="E156" s="122"/>
      <c r="F156" s="122"/>
      <c r="G156" s="39"/>
      <c r="H156" s="44"/>
      <c r="J156" s="35"/>
      <c r="K156" s="35"/>
      <c r="L156" s="35"/>
      <c r="M156" s="35"/>
    </row>
    <row r="157" spans="1:13" s="37" customFormat="1">
      <c r="A157" s="35"/>
      <c r="B157" s="35"/>
      <c r="C157" s="35"/>
      <c r="D157" s="35"/>
      <c r="E157" s="122"/>
      <c r="F157" s="122"/>
      <c r="G157" s="39"/>
      <c r="H157" s="44"/>
      <c r="J157" s="35"/>
      <c r="K157" s="35"/>
      <c r="L157" s="35"/>
      <c r="M157" s="35"/>
    </row>
    <row r="158" spans="1:13" s="37" customFormat="1">
      <c r="A158" s="35"/>
      <c r="B158" s="35"/>
      <c r="C158" s="35"/>
      <c r="D158" s="35"/>
      <c r="E158" s="122"/>
      <c r="F158" s="122"/>
      <c r="G158" s="39"/>
      <c r="H158" s="44"/>
      <c r="J158" s="35"/>
      <c r="K158" s="35"/>
      <c r="L158" s="35"/>
      <c r="M158" s="35"/>
    </row>
    <row r="159" spans="1:13" s="37" customFormat="1">
      <c r="A159" s="35"/>
      <c r="B159" s="35"/>
      <c r="C159" s="35"/>
      <c r="D159" s="35"/>
      <c r="E159" s="122"/>
      <c r="F159" s="122"/>
      <c r="G159" s="39"/>
      <c r="H159" s="44"/>
      <c r="J159" s="35"/>
      <c r="K159" s="35"/>
      <c r="L159" s="35"/>
      <c r="M159" s="35"/>
    </row>
    <row r="160" spans="1:13" s="37" customFormat="1">
      <c r="A160" s="35"/>
      <c r="B160" s="35"/>
      <c r="C160" s="35"/>
      <c r="D160" s="35"/>
      <c r="E160" s="122"/>
      <c r="F160" s="122"/>
      <c r="G160" s="39"/>
      <c r="H160" s="44"/>
      <c r="J160" s="35"/>
      <c r="K160" s="35"/>
      <c r="L160" s="35"/>
      <c r="M160" s="35"/>
    </row>
    <row r="161" spans="1:13" s="37" customFormat="1">
      <c r="A161" s="35"/>
      <c r="B161" s="35"/>
      <c r="C161" s="35"/>
      <c r="D161" s="35"/>
      <c r="E161" s="122"/>
      <c r="F161" s="122"/>
      <c r="G161" s="39"/>
      <c r="H161" s="44"/>
      <c r="J161" s="35"/>
      <c r="K161" s="35"/>
      <c r="L161" s="35"/>
      <c r="M161" s="35"/>
    </row>
    <row r="162" spans="1:13" s="37" customFormat="1">
      <c r="A162" s="35"/>
      <c r="B162" s="35"/>
      <c r="C162" s="35"/>
      <c r="D162" s="35"/>
      <c r="E162" s="122"/>
      <c r="F162" s="122"/>
      <c r="G162" s="39"/>
      <c r="H162" s="44"/>
      <c r="J162" s="35"/>
      <c r="K162" s="35"/>
      <c r="L162" s="35"/>
      <c r="M162" s="35"/>
    </row>
    <row r="163" spans="1:13" s="37" customFormat="1">
      <c r="A163" s="35"/>
      <c r="B163" s="35"/>
      <c r="C163" s="35"/>
      <c r="D163" s="35"/>
      <c r="E163" s="122"/>
      <c r="F163" s="122"/>
      <c r="G163" s="39"/>
      <c r="H163" s="39"/>
      <c r="J163" s="35"/>
      <c r="K163" s="35"/>
      <c r="L163" s="35"/>
      <c r="M163" s="35"/>
    </row>
    <row r="164" spans="1:13" s="37" customFormat="1">
      <c r="A164" s="35"/>
      <c r="B164" s="35"/>
      <c r="C164" s="35"/>
      <c r="D164" s="35"/>
      <c r="E164" s="122"/>
      <c r="F164" s="122"/>
      <c r="G164" s="39"/>
      <c r="H164" s="39"/>
      <c r="J164" s="35"/>
      <c r="K164" s="35"/>
      <c r="L164" s="35"/>
      <c r="M164" s="35"/>
    </row>
    <row r="165" spans="1:13" s="37" customFormat="1">
      <c r="A165" s="35"/>
      <c r="B165" s="35"/>
      <c r="C165" s="35"/>
      <c r="D165" s="35"/>
      <c r="E165" s="122"/>
      <c r="F165" s="122"/>
      <c r="G165" s="39"/>
      <c r="H165" s="39"/>
      <c r="J165" s="35"/>
      <c r="K165" s="35"/>
      <c r="L165" s="35"/>
      <c r="M165" s="35"/>
    </row>
    <row r="166" spans="1:13" s="37" customFormat="1">
      <c r="A166" s="35"/>
      <c r="B166" s="35"/>
      <c r="C166" s="35"/>
      <c r="D166" s="35"/>
      <c r="E166" s="122"/>
      <c r="F166" s="122"/>
      <c r="G166" s="39"/>
      <c r="H166" s="39"/>
      <c r="J166" s="35"/>
      <c r="K166" s="35"/>
      <c r="L166" s="35"/>
      <c r="M166" s="35"/>
    </row>
    <row r="167" spans="1:13" s="37" customFormat="1">
      <c r="A167" s="35"/>
      <c r="B167" s="35"/>
      <c r="C167" s="35"/>
      <c r="D167" s="35"/>
      <c r="E167" s="122"/>
      <c r="F167" s="122"/>
      <c r="G167" s="39"/>
      <c r="H167" s="39"/>
      <c r="J167" s="35"/>
      <c r="K167" s="35"/>
      <c r="L167" s="35"/>
      <c r="M167" s="35"/>
    </row>
    <row r="168" spans="1:13" s="37" customFormat="1">
      <c r="A168" s="35"/>
      <c r="B168" s="35"/>
      <c r="C168" s="35"/>
      <c r="D168" s="35"/>
      <c r="E168" s="122"/>
      <c r="F168" s="122"/>
      <c r="G168" s="39"/>
      <c r="H168" s="39"/>
      <c r="J168" s="35"/>
      <c r="K168" s="35"/>
      <c r="L168" s="35"/>
      <c r="M168" s="35"/>
    </row>
    <row r="169" spans="1:13" s="37" customFormat="1">
      <c r="A169" s="35"/>
      <c r="B169" s="35"/>
      <c r="C169" s="35"/>
      <c r="D169" s="35"/>
      <c r="E169" s="122"/>
      <c r="F169" s="122"/>
      <c r="G169" s="39"/>
      <c r="H169" s="39"/>
      <c r="J169" s="35"/>
      <c r="K169" s="35"/>
      <c r="L169" s="35"/>
      <c r="M169" s="35"/>
    </row>
    <row r="170" spans="1:13" s="37" customFormat="1">
      <c r="A170" s="35"/>
      <c r="B170" s="35"/>
      <c r="C170" s="35"/>
      <c r="D170" s="35"/>
      <c r="E170" s="122"/>
      <c r="F170" s="122"/>
      <c r="G170" s="39"/>
      <c r="H170" s="39"/>
      <c r="J170" s="35"/>
      <c r="K170" s="35"/>
      <c r="L170" s="35"/>
      <c r="M170" s="35"/>
    </row>
    <row r="171" spans="1:13" s="37" customFormat="1">
      <c r="A171" s="35"/>
      <c r="B171" s="35"/>
      <c r="C171" s="35"/>
      <c r="D171" s="35"/>
      <c r="E171" s="122"/>
      <c r="F171" s="122"/>
      <c r="G171" s="39"/>
      <c r="H171" s="39"/>
      <c r="J171" s="35"/>
      <c r="K171" s="35"/>
      <c r="L171" s="35"/>
      <c r="M171" s="35"/>
    </row>
    <row r="172" spans="1:13" s="37" customFormat="1">
      <c r="A172" s="35"/>
      <c r="B172" s="35"/>
      <c r="C172" s="35"/>
      <c r="D172" s="35"/>
      <c r="E172" s="122"/>
      <c r="F172" s="122"/>
      <c r="G172" s="39"/>
      <c r="H172" s="39"/>
      <c r="J172" s="35"/>
      <c r="K172" s="35"/>
      <c r="L172" s="35"/>
      <c r="M172" s="35"/>
    </row>
    <row r="173" spans="1:13" s="37" customFormat="1">
      <c r="A173" s="35"/>
      <c r="B173" s="35"/>
      <c r="C173" s="35"/>
      <c r="D173" s="35"/>
      <c r="E173" s="122"/>
      <c r="F173" s="122"/>
      <c r="G173" s="39"/>
      <c r="H173" s="39"/>
      <c r="J173" s="35"/>
      <c r="K173" s="35"/>
      <c r="L173" s="35"/>
      <c r="M173" s="35"/>
    </row>
    <row r="174" spans="1:13" s="37" customFormat="1">
      <c r="A174" s="35"/>
      <c r="B174" s="35"/>
      <c r="C174" s="35"/>
      <c r="D174" s="35"/>
      <c r="E174" s="122"/>
      <c r="F174" s="122"/>
      <c r="G174" s="39"/>
      <c r="H174" s="39"/>
      <c r="J174" s="35"/>
      <c r="K174" s="35"/>
      <c r="L174" s="35"/>
      <c r="M174" s="35"/>
    </row>
    <row r="175" spans="1:13" s="37" customFormat="1">
      <c r="A175" s="35"/>
      <c r="B175" s="35"/>
      <c r="C175" s="35"/>
      <c r="D175" s="35"/>
      <c r="E175" s="122"/>
      <c r="F175" s="122"/>
      <c r="G175" s="39"/>
      <c r="H175" s="39"/>
      <c r="J175" s="35"/>
      <c r="K175" s="35"/>
      <c r="L175" s="35"/>
      <c r="M175" s="35"/>
    </row>
    <row r="176" spans="1:13" s="37" customFormat="1">
      <c r="A176" s="35"/>
      <c r="B176" s="35"/>
      <c r="C176" s="35"/>
      <c r="D176" s="35"/>
      <c r="E176" s="122"/>
      <c r="F176" s="122"/>
      <c r="G176" s="39"/>
      <c r="H176" s="39"/>
      <c r="J176" s="35"/>
      <c r="K176" s="35"/>
      <c r="L176" s="35"/>
      <c r="M176" s="35"/>
    </row>
    <row r="177" spans="1:13" s="37" customFormat="1">
      <c r="A177" s="35"/>
      <c r="B177" s="35"/>
      <c r="C177" s="35"/>
      <c r="D177" s="35"/>
      <c r="E177" s="122"/>
      <c r="F177" s="122"/>
      <c r="G177" s="39"/>
      <c r="H177" s="39"/>
      <c r="J177" s="35"/>
      <c r="K177" s="35"/>
      <c r="L177" s="35"/>
      <c r="M177" s="35"/>
    </row>
    <row r="178" spans="1:13" s="37" customFormat="1">
      <c r="A178" s="35"/>
      <c r="B178" s="35"/>
      <c r="C178" s="35"/>
      <c r="D178" s="35"/>
      <c r="E178" s="122"/>
      <c r="F178" s="122"/>
      <c r="G178" s="39"/>
      <c r="H178" s="39"/>
      <c r="J178" s="35"/>
      <c r="K178" s="35"/>
      <c r="L178" s="35"/>
      <c r="M178" s="35"/>
    </row>
    <row r="179" spans="1:13" s="37" customFormat="1">
      <c r="A179" s="35"/>
      <c r="B179" s="35"/>
      <c r="C179" s="35"/>
      <c r="D179" s="35"/>
      <c r="E179" s="122"/>
      <c r="F179" s="122"/>
      <c r="G179" s="39"/>
      <c r="H179" s="39"/>
      <c r="J179" s="35"/>
      <c r="K179" s="35"/>
      <c r="L179" s="35"/>
      <c r="M179" s="35"/>
    </row>
    <row r="180" spans="1:13" s="37" customFormat="1">
      <c r="A180" s="35"/>
      <c r="B180" s="35"/>
      <c r="C180" s="35"/>
      <c r="D180" s="35"/>
      <c r="E180" s="122"/>
      <c r="F180" s="122"/>
      <c r="G180" s="39"/>
      <c r="H180" s="39"/>
      <c r="J180" s="35"/>
      <c r="K180" s="35"/>
      <c r="L180" s="35"/>
      <c r="M180" s="35"/>
    </row>
    <row r="181" spans="1:13" s="37" customFormat="1">
      <c r="A181" s="35"/>
      <c r="B181" s="35"/>
      <c r="C181" s="35"/>
      <c r="D181" s="35"/>
      <c r="E181" s="122"/>
      <c r="F181" s="122"/>
      <c r="G181" s="39"/>
      <c r="H181" s="39"/>
      <c r="J181" s="35"/>
      <c r="K181" s="35"/>
      <c r="L181" s="35"/>
      <c r="M181" s="35"/>
    </row>
    <row r="182" spans="1:13" s="37" customFormat="1">
      <c r="A182" s="35"/>
      <c r="B182" s="35"/>
      <c r="C182" s="35"/>
      <c r="D182" s="35"/>
      <c r="E182" s="122"/>
      <c r="F182" s="122"/>
      <c r="G182" s="39"/>
      <c r="H182" s="39"/>
      <c r="J182" s="35"/>
      <c r="K182" s="35"/>
      <c r="L182" s="35"/>
      <c r="M182" s="35"/>
    </row>
    <row r="183" spans="1:13" s="37" customFormat="1">
      <c r="A183" s="35"/>
      <c r="B183" s="35"/>
      <c r="C183" s="35"/>
      <c r="D183" s="35"/>
      <c r="E183" s="122"/>
      <c r="F183" s="122"/>
      <c r="G183" s="39"/>
      <c r="H183" s="39"/>
      <c r="J183" s="35"/>
      <c r="K183" s="35"/>
      <c r="L183" s="35"/>
      <c r="M183" s="35"/>
    </row>
    <row r="184" spans="1:13" s="37" customFormat="1">
      <c r="A184" s="35"/>
      <c r="B184" s="35"/>
      <c r="C184" s="35"/>
      <c r="D184" s="35"/>
      <c r="E184" s="122"/>
      <c r="F184" s="122"/>
      <c r="G184" s="39"/>
      <c r="H184" s="39"/>
      <c r="J184" s="35"/>
      <c r="K184" s="35"/>
      <c r="L184" s="35"/>
      <c r="M184" s="35"/>
    </row>
    <row r="185" spans="1:13" s="37" customFormat="1">
      <c r="A185" s="35"/>
      <c r="B185" s="35"/>
      <c r="C185" s="35"/>
      <c r="D185" s="35"/>
      <c r="E185" s="122"/>
      <c r="F185" s="122"/>
      <c r="G185" s="39"/>
      <c r="H185" s="39"/>
      <c r="J185" s="35"/>
      <c r="K185" s="35"/>
      <c r="L185" s="35"/>
      <c r="M185" s="35"/>
    </row>
    <row r="186" spans="1:13" s="37" customFormat="1">
      <c r="A186" s="35"/>
      <c r="B186" s="35"/>
      <c r="C186" s="35"/>
      <c r="D186" s="35"/>
      <c r="E186" s="122"/>
      <c r="F186" s="122"/>
      <c r="G186" s="39"/>
      <c r="H186" s="39"/>
      <c r="J186" s="35"/>
      <c r="K186" s="35"/>
      <c r="L186" s="35"/>
      <c r="M186" s="35"/>
    </row>
    <row r="187" spans="1:13" s="37" customFormat="1">
      <c r="A187" s="35"/>
      <c r="B187" s="35"/>
      <c r="C187" s="35"/>
      <c r="D187" s="35"/>
      <c r="E187" s="122"/>
      <c r="F187" s="122"/>
      <c r="G187" s="39"/>
      <c r="H187" s="39"/>
      <c r="J187" s="35"/>
      <c r="K187" s="35"/>
      <c r="L187" s="35"/>
      <c r="M187" s="35"/>
    </row>
    <row r="188" spans="1:13" s="37" customFormat="1">
      <c r="A188" s="35"/>
      <c r="B188" s="35"/>
      <c r="C188" s="35"/>
      <c r="D188" s="35"/>
      <c r="E188" s="122"/>
      <c r="F188" s="122"/>
      <c r="G188" s="39"/>
      <c r="H188" s="39"/>
      <c r="J188" s="35"/>
      <c r="K188" s="35"/>
      <c r="L188" s="35"/>
      <c r="M188" s="35"/>
    </row>
    <row r="189" spans="1:13" s="37" customFormat="1">
      <c r="A189" s="35"/>
      <c r="B189" s="35"/>
      <c r="C189" s="35"/>
      <c r="D189" s="35"/>
      <c r="E189" s="122"/>
      <c r="F189" s="122"/>
      <c r="G189" s="39"/>
      <c r="H189" s="39"/>
      <c r="J189" s="35"/>
      <c r="K189" s="35"/>
      <c r="L189" s="35"/>
      <c r="M189" s="35"/>
    </row>
    <row r="190" spans="1:13" s="37" customFormat="1">
      <c r="A190" s="35"/>
      <c r="B190" s="35"/>
      <c r="C190" s="35"/>
      <c r="D190" s="35"/>
      <c r="E190" s="122"/>
      <c r="F190" s="122"/>
      <c r="G190" s="39"/>
      <c r="H190" s="39"/>
      <c r="J190" s="35"/>
      <c r="K190" s="35"/>
      <c r="L190" s="35"/>
      <c r="M190" s="35"/>
    </row>
    <row r="191" spans="1:13" s="37" customFormat="1">
      <c r="A191" s="35"/>
      <c r="B191" s="35"/>
      <c r="C191" s="35"/>
      <c r="D191" s="35"/>
      <c r="E191" s="122"/>
      <c r="F191" s="122"/>
      <c r="G191" s="39"/>
      <c r="H191" s="39"/>
      <c r="J191" s="35"/>
      <c r="K191" s="35"/>
      <c r="L191" s="35"/>
      <c r="M191" s="35"/>
    </row>
    <row r="192" spans="1:13" s="37" customFormat="1">
      <c r="A192" s="35"/>
      <c r="B192" s="35"/>
      <c r="C192" s="35"/>
      <c r="D192" s="35"/>
      <c r="E192" s="122"/>
      <c r="F192" s="122"/>
      <c r="G192" s="39"/>
      <c r="H192" s="39"/>
      <c r="J192" s="35"/>
      <c r="K192" s="35"/>
      <c r="L192" s="35"/>
      <c r="M192" s="35"/>
    </row>
    <row r="193" spans="1:13" s="37" customFormat="1">
      <c r="A193" s="35"/>
      <c r="B193" s="35"/>
      <c r="C193" s="35"/>
      <c r="D193" s="35"/>
      <c r="E193" s="122"/>
      <c r="F193" s="122"/>
      <c r="G193" s="39"/>
      <c r="H193" s="39"/>
      <c r="J193" s="35"/>
      <c r="K193" s="35"/>
      <c r="L193" s="35"/>
      <c r="M193" s="35"/>
    </row>
    <row r="194" spans="1:13" s="37" customFormat="1">
      <c r="A194" s="35"/>
      <c r="B194" s="35"/>
      <c r="C194" s="35"/>
      <c r="D194" s="35"/>
      <c r="E194" s="122"/>
      <c r="F194" s="122"/>
      <c r="G194" s="39"/>
      <c r="H194" s="39"/>
      <c r="J194" s="35"/>
      <c r="K194" s="35"/>
      <c r="L194" s="35"/>
      <c r="M194" s="35"/>
    </row>
    <row r="195" spans="1:13" s="37" customFormat="1">
      <c r="A195" s="35"/>
      <c r="B195" s="35"/>
      <c r="C195" s="35"/>
      <c r="D195" s="35"/>
      <c r="E195" s="122"/>
      <c r="F195" s="122"/>
      <c r="G195" s="39"/>
      <c r="H195" s="39"/>
      <c r="J195" s="35"/>
      <c r="K195" s="35"/>
      <c r="L195" s="35"/>
      <c r="M195" s="35"/>
    </row>
    <row r="196" spans="1:13" s="37" customFormat="1">
      <c r="A196" s="35"/>
      <c r="B196" s="35"/>
      <c r="C196" s="35"/>
      <c r="D196" s="35"/>
      <c r="E196" s="122"/>
      <c r="F196" s="122"/>
      <c r="G196" s="39"/>
      <c r="H196" s="39"/>
      <c r="J196" s="35"/>
      <c r="K196" s="35"/>
      <c r="L196" s="35"/>
      <c r="M196" s="35"/>
    </row>
    <row r="197" spans="1:13" s="37" customFormat="1">
      <c r="A197" s="35"/>
      <c r="B197" s="35"/>
      <c r="C197" s="35"/>
      <c r="D197" s="35"/>
      <c r="E197" s="122"/>
      <c r="F197" s="122"/>
      <c r="G197" s="39"/>
      <c r="H197" s="39"/>
      <c r="J197" s="35"/>
      <c r="K197" s="35"/>
      <c r="L197" s="35"/>
      <c r="M197" s="35"/>
    </row>
    <row r="198" spans="1:13" s="37" customFormat="1">
      <c r="A198" s="35"/>
      <c r="B198" s="35"/>
      <c r="C198" s="35"/>
      <c r="D198" s="35"/>
      <c r="E198" s="122"/>
      <c r="F198" s="122"/>
      <c r="G198" s="39"/>
      <c r="H198" s="39"/>
      <c r="J198" s="35"/>
      <c r="K198" s="35"/>
      <c r="L198" s="35"/>
      <c r="M198" s="35"/>
    </row>
    <row r="199" spans="1:13" s="37" customFormat="1">
      <c r="A199" s="35"/>
      <c r="B199" s="35"/>
      <c r="C199" s="35"/>
      <c r="D199" s="35"/>
      <c r="E199" s="122"/>
      <c r="F199" s="122"/>
      <c r="G199" s="39"/>
      <c r="H199" s="39"/>
      <c r="J199" s="35"/>
      <c r="K199" s="35"/>
      <c r="L199" s="35"/>
      <c r="M199" s="35"/>
    </row>
    <row r="200" spans="1:13" s="37" customFormat="1">
      <c r="A200" s="35"/>
      <c r="B200" s="35"/>
      <c r="C200" s="35"/>
      <c r="D200" s="35"/>
      <c r="E200" s="122"/>
      <c r="F200" s="122"/>
      <c r="G200" s="39"/>
      <c r="H200" s="39"/>
      <c r="J200" s="35"/>
      <c r="K200" s="35"/>
      <c r="L200" s="35"/>
      <c r="M200" s="35"/>
    </row>
    <row r="201" spans="1:13" s="37" customFormat="1">
      <c r="A201" s="35"/>
      <c r="B201" s="35"/>
      <c r="C201" s="35"/>
      <c r="D201" s="35"/>
      <c r="E201" s="122"/>
      <c r="F201" s="122"/>
      <c r="G201" s="39"/>
      <c r="H201" s="39"/>
      <c r="J201" s="35"/>
      <c r="K201" s="35"/>
      <c r="L201" s="35"/>
      <c r="M201" s="35"/>
    </row>
    <row r="202" spans="1:13" s="37" customFormat="1">
      <c r="A202" s="35"/>
      <c r="B202" s="35"/>
      <c r="C202" s="35"/>
      <c r="D202" s="35"/>
      <c r="E202" s="122"/>
      <c r="F202" s="122"/>
      <c r="G202" s="39"/>
      <c r="H202" s="39"/>
      <c r="J202" s="35"/>
      <c r="K202" s="35"/>
      <c r="L202" s="35"/>
      <c r="M202" s="35"/>
    </row>
    <row r="203" spans="1:13" s="37" customFormat="1">
      <c r="A203" s="35"/>
      <c r="B203" s="35"/>
      <c r="C203" s="35"/>
      <c r="D203" s="35"/>
      <c r="E203" s="122"/>
      <c r="F203" s="122"/>
      <c r="G203" s="39"/>
      <c r="H203" s="39"/>
      <c r="J203" s="35"/>
      <c r="K203" s="35"/>
      <c r="L203" s="35"/>
      <c r="M203" s="35"/>
    </row>
    <row r="204" spans="1:13" s="37" customFormat="1">
      <c r="A204" s="35"/>
      <c r="B204" s="35"/>
      <c r="C204" s="35"/>
      <c r="D204" s="35"/>
      <c r="E204" s="122"/>
      <c r="F204" s="122"/>
      <c r="G204" s="39"/>
      <c r="H204" s="39"/>
      <c r="J204" s="35"/>
      <c r="K204" s="35"/>
      <c r="L204" s="35"/>
      <c r="M204" s="35"/>
    </row>
    <row r="205" spans="1:13" s="37" customFormat="1">
      <c r="A205" s="35"/>
      <c r="B205" s="35"/>
      <c r="C205" s="35"/>
      <c r="D205" s="35"/>
      <c r="E205" s="122"/>
      <c r="F205" s="122"/>
      <c r="G205" s="39"/>
      <c r="H205" s="39"/>
      <c r="J205" s="35"/>
      <c r="K205" s="35"/>
      <c r="L205" s="35"/>
      <c r="M205" s="35"/>
    </row>
    <row r="206" spans="1:13" s="37" customFormat="1">
      <c r="A206" s="35"/>
      <c r="B206" s="35"/>
      <c r="C206" s="35"/>
      <c r="D206" s="35"/>
      <c r="E206" s="122"/>
      <c r="F206" s="122"/>
      <c r="G206" s="39"/>
      <c r="H206" s="39"/>
      <c r="J206" s="35"/>
      <c r="K206" s="35"/>
      <c r="L206" s="35"/>
      <c r="M206" s="35"/>
    </row>
    <row r="207" spans="1:13" s="37" customFormat="1">
      <c r="A207" s="35"/>
      <c r="B207" s="35"/>
      <c r="C207" s="35"/>
      <c r="D207" s="35"/>
      <c r="E207" s="122"/>
      <c r="F207" s="122"/>
      <c r="G207" s="39"/>
      <c r="H207" s="39"/>
      <c r="J207" s="35"/>
      <c r="K207" s="35"/>
      <c r="L207" s="35"/>
      <c r="M207" s="35"/>
    </row>
    <row r="208" spans="1:13" s="37" customFormat="1">
      <c r="A208" s="35"/>
      <c r="B208" s="35"/>
      <c r="C208" s="35"/>
      <c r="D208" s="35"/>
      <c r="E208" s="122"/>
      <c r="F208" s="122"/>
      <c r="G208" s="39"/>
      <c r="H208" s="39"/>
      <c r="J208" s="35"/>
      <c r="K208" s="35"/>
      <c r="L208" s="35"/>
      <c r="M208" s="35"/>
    </row>
    <row r="209" spans="1:13" s="37" customFormat="1">
      <c r="A209" s="35"/>
      <c r="B209" s="35"/>
      <c r="C209" s="35"/>
      <c r="D209" s="35"/>
      <c r="E209" s="122"/>
      <c r="F209" s="122"/>
      <c r="G209" s="39"/>
      <c r="H209" s="39"/>
      <c r="J209" s="35"/>
      <c r="K209" s="35"/>
      <c r="L209" s="35"/>
      <c r="M209" s="35"/>
    </row>
    <row r="210" spans="1:13" s="37" customFormat="1">
      <c r="A210" s="35"/>
      <c r="B210" s="35"/>
      <c r="C210" s="35"/>
      <c r="D210" s="35"/>
      <c r="E210" s="122"/>
      <c r="F210" s="122"/>
      <c r="G210" s="39"/>
      <c r="H210" s="39"/>
      <c r="J210" s="35"/>
      <c r="K210" s="35"/>
      <c r="L210" s="35"/>
      <c r="M210" s="35"/>
    </row>
    <row r="211" spans="1:13" s="37" customFormat="1">
      <c r="A211" s="35"/>
      <c r="B211" s="35"/>
      <c r="C211" s="35"/>
      <c r="D211" s="35"/>
      <c r="E211" s="122"/>
      <c r="F211" s="122"/>
      <c r="G211" s="39"/>
      <c r="H211" s="39"/>
      <c r="J211" s="35"/>
      <c r="K211" s="35"/>
      <c r="L211" s="35"/>
      <c r="M211" s="35"/>
    </row>
    <row r="212" spans="1:13" s="37" customFormat="1">
      <c r="A212" s="35"/>
      <c r="B212" s="35"/>
      <c r="C212" s="35"/>
      <c r="D212" s="35"/>
      <c r="E212" s="122"/>
      <c r="F212" s="122"/>
      <c r="G212" s="39"/>
      <c r="H212" s="39"/>
      <c r="J212" s="35"/>
      <c r="K212" s="35"/>
      <c r="L212" s="35"/>
      <c r="M212" s="35"/>
    </row>
    <row r="213" spans="1:13" s="37" customFormat="1">
      <c r="A213" s="35"/>
      <c r="B213" s="35"/>
      <c r="C213" s="35"/>
      <c r="D213" s="35"/>
      <c r="E213" s="122"/>
      <c r="F213" s="122"/>
      <c r="G213" s="39"/>
      <c r="H213" s="39"/>
      <c r="J213" s="35"/>
      <c r="K213" s="35"/>
      <c r="L213" s="35"/>
      <c r="M213" s="35"/>
    </row>
    <row r="214" spans="1:13" s="37" customFormat="1">
      <c r="A214" s="35"/>
      <c r="B214" s="35"/>
      <c r="C214" s="35"/>
      <c r="D214" s="35"/>
      <c r="E214" s="122"/>
      <c r="F214" s="122"/>
      <c r="G214" s="39"/>
      <c r="H214" s="39"/>
      <c r="J214" s="35"/>
      <c r="K214" s="35"/>
      <c r="L214" s="35"/>
      <c r="M214" s="35"/>
    </row>
    <row r="215" spans="1:13" s="37" customFormat="1">
      <c r="A215" s="35"/>
      <c r="B215" s="35"/>
      <c r="C215" s="35"/>
      <c r="D215" s="35"/>
      <c r="E215" s="122"/>
      <c r="F215" s="122"/>
      <c r="G215" s="39"/>
      <c r="H215" s="39"/>
      <c r="J215" s="35"/>
      <c r="K215" s="35"/>
      <c r="L215" s="35"/>
      <c r="M215" s="35"/>
    </row>
    <row r="216" spans="1:13" s="37" customFormat="1">
      <c r="A216" s="35"/>
      <c r="B216" s="35"/>
      <c r="C216" s="35"/>
      <c r="D216" s="35"/>
      <c r="E216" s="122"/>
      <c r="F216" s="122"/>
      <c r="G216" s="39"/>
      <c r="H216" s="39"/>
      <c r="J216" s="35"/>
      <c r="K216" s="35"/>
      <c r="L216" s="35"/>
      <c r="M216" s="35"/>
    </row>
    <row r="217" spans="1:13" s="37" customFormat="1">
      <c r="A217" s="35"/>
      <c r="B217" s="35"/>
      <c r="C217" s="35"/>
      <c r="D217" s="35"/>
      <c r="E217" s="122"/>
      <c r="F217" s="122"/>
      <c r="G217" s="39"/>
      <c r="H217" s="39"/>
      <c r="J217" s="35"/>
      <c r="K217" s="35"/>
      <c r="L217" s="35"/>
      <c r="M217" s="35"/>
    </row>
    <row r="218" spans="1:13" s="37" customFormat="1">
      <c r="A218" s="35"/>
      <c r="B218" s="35"/>
      <c r="C218" s="35"/>
      <c r="D218" s="35"/>
      <c r="E218" s="122"/>
      <c r="F218" s="122"/>
      <c r="G218" s="39"/>
      <c r="H218" s="39"/>
      <c r="J218" s="35"/>
      <c r="K218" s="35"/>
      <c r="L218" s="35"/>
      <c r="M218" s="35"/>
    </row>
    <row r="219" spans="1:13" s="37" customFormat="1">
      <c r="A219" s="35"/>
      <c r="B219" s="35"/>
      <c r="C219" s="35"/>
      <c r="D219" s="35"/>
      <c r="E219" s="122"/>
      <c r="F219" s="122"/>
      <c r="G219" s="39"/>
      <c r="H219" s="39"/>
      <c r="J219" s="35"/>
      <c r="K219" s="35"/>
      <c r="L219" s="35"/>
      <c r="M219" s="35"/>
    </row>
    <row r="220" spans="1:13" s="37" customFormat="1">
      <c r="A220" s="35"/>
      <c r="B220" s="35"/>
      <c r="C220" s="35"/>
      <c r="D220" s="35"/>
      <c r="E220" s="122"/>
      <c r="F220" s="122"/>
      <c r="G220" s="39"/>
      <c r="H220" s="39"/>
      <c r="J220" s="35"/>
      <c r="K220" s="35"/>
      <c r="L220" s="35"/>
      <c r="M220" s="35"/>
    </row>
    <row r="221" spans="1:13" s="37" customFormat="1">
      <c r="A221" s="35"/>
      <c r="B221" s="35"/>
      <c r="C221" s="35"/>
      <c r="D221" s="35"/>
      <c r="E221" s="122"/>
      <c r="F221" s="122"/>
      <c r="G221" s="39"/>
      <c r="H221" s="39"/>
      <c r="J221" s="35"/>
      <c r="K221" s="35"/>
      <c r="L221" s="35"/>
      <c r="M221" s="35"/>
    </row>
    <row r="222" spans="1:13" s="37" customFormat="1">
      <c r="A222" s="35"/>
      <c r="B222" s="35"/>
      <c r="C222" s="35"/>
      <c r="D222" s="35"/>
      <c r="E222" s="122"/>
      <c r="F222" s="122"/>
      <c r="G222" s="39"/>
      <c r="H222" s="39"/>
      <c r="J222" s="35"/>
      <c r="K222" s="35"/>
      <c r="L222" s="35"/>
      <c r="M222" s="35"/>
    </row>
    <row r="223" spans="1:13" s="37" customFormat="1">
      <c r="A223" s="35"/>
      <c r="B223" s="35"/>
      <c r="C223" s="35"/>
      <c r="D223" s="35"/>
      <c r="E223" s="122"/>
      <c r="F223" s="122"/>
      <c r="G223" s="39"/>
      <c r="H223" s="39"/>
      <c r="J223" s="35"/>
      <c r="K223" s="35"/>
      <c r="L223" s="35"/>
      <c r="M223" s="35"/>
    </row>
    <row r="224" spans="1:13" s="37" customFormat="1">
      <c r="A224" s="35"/>
      <c r="B224" s="35"/>
      <c r="C224" s="35"/>
      <c r="D224" s="35"/>
      <c r="E224" s="122"/>
      <c r="F224" s="122"/>
      <c r="G224" s="39"/>
      <c r="H224" s="39"/>
      <c r="J224" s="35"/>
      <c r="K224" s="35"/>
      <c r="L224" s="35"/>
      <c r="M224" s="35"/>
    </row>
    <row r="225" spans="1:13" s="37" customFormat="1">
      <c r="A225" s="35"/>
      <c r="B225" s="35"/>
      <c r="C225" s="35"/>
      <c r="D225" s="35"/>
      <c r="E225" s="122"/>
      <c r="F225" s="122"/>
      <c r="G225" s="39"/>
      <c r="H225" s="39"/>
      <c r="J225" s="35"/>
      <c r="K225" s="35"/>
      <c r="L225" s="35"/>
      <c r="M225" s="35"/>
    </row>
    <row r="226" spans="1:13" s="37" customFormat="1">
      <c r="A226" s="35"/>
      <c r="B226" s="35"/>
      <c r="C226" s="35"/>
      <c r="D226" s="35"/>
      <c r="E226" s="122"/>
      <c r="F226" s="122"/>
      <c r="G226" s="39"/>
      <c r="H226" s="39"/>
      <c r="J226" s="35"/>
      <c r="K226" s="35"/>
      <c r="L226" s="35"/>
      <c r="M226" s="35"/>
    </row>
    <row r="227" spans="1:13" s="37" customFormat="1">
      <c r="A227" s="35"/>
      <c r="B227" s="35"/>
      <c r="C227" s="35"/>
      <c r="D227" s="35"/>
      <c r="E227" s="122"/>
      <c r="F227" s="122"/>
      <c r="G227" s="39"/>
      <c r="H227" s="39"/>
      <c r="J227" s="35"/>
      <c r="K227" s="35"/>
      <c r="L227" s="35"/>
      <c r="M227" s="35"/>
    </row>
    <row r="228" spans="1:13" s="37" customFormat="1">
      <c r="A228" s="35"/>
      <c r="B228" s="35"/>
      <c r="C228" s="35"/>
      <c r="D228" s="35"/>
      <c r="E228" s="122"/>
      <c r="F228" s="122"/>
      <c r="G228" s="39"/>
      <c r="H228" s="39"/>
      <c r="J228" s="35"/>
      <c r="K228" s="35"/>
      <c r="L228" s="35"/>
      <c r="M228" s="35"/>
    </row>
    <row r="229" spans="1:13" s="37" customFormat="1">
      <c r="A229" s="35"/>
      <c r="B229" s="35"/>
      <c r="C229" s="35"/>
      <c r="D229" s="35"/>
      <c r="E229" s="122"/>
      <c r="F229" s="122"/>
      <c r="G229" s="39"/>
      <c r="H229" s="39"/>
      <c r="J229" s="35"/>
      <c r="K229" s="35"/>
      <c r="L229" s="35"/>
      <c r="M229" s="35"/>
    </row>
    <row r="230" spans="1:13" s="37" customFormat="1">
      <c r="A230" s="35"/>
      <c r="B230" s="35"/>
      <c r="C230" s="35"/>
      <c r="D230" s="35"/>
      <c r="E230" s="122"/>
      <c r="F230" s="122"/>
      <c r="G230" s="39"/>
      <c r="H230" s="39"/>
      <c r="J230" s="35"/>
      <c r="K230" s="35"/>
      <c r="L230" s="35"/>
      <c r="M230" s="35"/>
    </row>
    <row r="231" spans="1:13" s="37" customFormat="1">
      <c r="A231" s="35"/>
      <c r="B231" s="35"/>
      <c r="C231" s="35"/>
      <c r="D231" s="35"/>
      <c r="E231" s="122"/>
      <c r="F231" s="122"/>
      <c r="G231" s="39"/>
      <c r="H231" s="39"/>
      <c r="J231" s="35"/>
      <c r="K231" s="35"/>
      <c r="L231" s="35"/>
      <c r="M231" s="35"/>
    </row>
    <row r="232" spans="1:13" s="37" customFormat="1">
      <c r="A232" s="35"/>
      <c r="B232" s="35"/>
      <c r="C232" s="35"/>
      <c r="D232" s="35"/>
      <c r="E232" s="122"/>
      <c r="F232" s="122"/>
      <c r="G232" s="39"/>
      <c r="H232" s="39"/>
      <c r="J232" s="35"/>
      <c r="K232" s="35"/>
      <c r="L232" s="35"/>
      <c r="M232" s="35"/>
    </row>
    <row r="233" spans="1:13" s="37" customFormat="1">
      <c r="A233" s="35"/>
      <c r="B233" s="35"/>
      <c r="C233" s="35"/>
      <c r="D233" s="35"/>
      <c r="E233" s="122"/>
      <c r="F233" s="122"/>
      <c r="G233" s="39"/>
      <c r="H233" s="39"/>
      <c r="J233" s="35"/>
      <c r="K233" s="35"/>
      <c r="L233" s="35"/>
      <c r="M233" s="35"/>
    </row>
    <row r="234" spans="1:13" s="37" customFormat="1">
      <c r="A234" s="35"/>
      <c r="B234" s="35"/>
      <c r="C234" s="35"/>
      <c r="D234" s="35"/>
      <c r="E234" s="122"/>
      <c r="F234" s="122"/>
      <c r="G234" s="39"/>
      <c r="H234" s="39"/>
      <c r="J234" s="35"/>
      <c r="K234" s="35"/>
      <c r="L234" s="35"/>
      <c r="M234" s="35"/>
    </row>
    <row r="235" spans="1:13" s="37" customFormat="1">
      <c r="A235" s="35"/>
      <c r="B235" s="35"/>
      <c r="C235" s="35"/>
      <c r="D235" s="35"/>
      <c r="E235" s="122"/>
      <c r="F235" s="122"/>
      <c r="G235" s="39"/>
      <c r="H235" s="39"/>
      <c r="J235" s="35"/>
      <c r="K235" s="35"/>
      <c r="L235" s="35"/>
      <c r="M235" s="35"/>
    </row>
    <row r="236" spans="1:13" s="37" customFormat="1">
      <c r="A236" s="35"/>
      <c r="B236" s="35"/>
      <c r="C236" s="35"/>
      <c r="D236" s="35"/>
      <c r="E236" s="122"/>
      <c r="F236" s="122"/>
      <c r="G236" s="39"/>
      <c r="H236" s="39"/>
      <c r="J236" s="35"/>
      <c r="K236" s="35"/>
      <c r="L236" s="35"/>
      <c r="M236" s="35"/>
    </row>
    <row r="237" spans="1:13" s="37" customFormat="1">
      <c r="A237" s="35"/>
      <c r="B237" s="35"/>
      <c r="C237" s="35"/>
      <c r="D237" s="35"/>
      <c r="E237" s="122"/>
      <c r="F237" s="122"/>
      <c r="G237" s="39"/>
      <c r="H237" s="39"/>
      <c r="J237" s="35"/>
      <c r="K237" s="35"/>
      <c r="L237" s="35"/>
      <c r="M237" s="35"/>
    </row>
    <row r="238" spans="1:13" s="37" customFormat="1">
      <c r="A238" s="35"/>
      <c r="B238" s="35"/>
      <c r="C238" s="35"/>
      <c r="D238" s="35"/>
      <c r="E238" s="122"/>
      <c r="F238" s="122"/>
      <c r="G238" s="39"/>
      <c r="H238" s="39"/>
      <c r="J238" s="35"/>
      <c r="K238" s="35"/>
      <c r="L238" s="35"/>
      <c r="M238" s="35"/>
    </row>
    <row r="239" spans="1:13" s="37" customFormat="1">
      <c r="A239" s="35"/>
      <c r="B239" s="35"/>
      <c r="C239" s="35"/>
      <c r="D239" s="35"/>
      <c r="E239" s="122"/>
      <c r="F239" s="122"/>
      <c r="G239" s="39"/>
      <c r="H239" s="39"/>
      <c r="J239" s="35"/>
      <c r="K239" s="35"/>
      <c r="L239" s="35"/>
      <c r="M239" s="35"/>
    </row>
    <row r="240" spans="1:13" s="37" customFormat="1">
      <c r="A240" s="35"/>
      <c r="B240" s="35"/>
      <c r="C240" s="35"/>
      <c r="D240" s="35"/>
      <c r="E240" s="122"/>
      <c r="F240" s="122"/>
      <c r="G240" s="39"/>
      <c r="H240" s="39"/>
      <c r="J240" s="35"/>
      <c r="K240" s="35"/>
      <c r="L240" s="35"/>
      <c r="M240" s="35"/>
    </row>
    <row r="241" spans="1:13" s="37" customFormat="1">
      <c r="A241" s="35"/>
      <c r="B241" s="35"/>
      <c r="C241" s="35"/>
      <c r="D241" s="35"/>
      <c r="E241" s="122"/>
      <c r="F241" s="122"/>
      <c r="G241" s="39"/>
      <c r="H241" s="39"/>
      <c r="J241" s="35"/>
      <c r="K241" s="35"/>
      <c r="L241" s="35"/>
      <c r="M241" s="35"/>
    </row>
    <row r="242" spans="1:13" s="37" customFormat="1">
      <c r="A242" s="35"/>
      <c r="B242" s="35"/>
      <c r="C242" s="35"/>
      <c r="D242" s="35"/>
      <c r="E242" s="122"/>
      <c r="F242" s="122"/>
      <c r="G242" s="39"/>
      <c r="H242" s="39"/>
      <c r="J242" s="35"/>
      <c r="K242" s="35"/>
      <c r="L242" s="35"/>
      <c r="M242" s="35"/>
    </row>
    <row r="243" spans="1:13" s="37" customFormat="1">
      <c r="A243" s="35"/>
      <c r="B243" s="35"/>
      <c r="C243" s="35"/>
      <c r="D243" s="35"/>
      <c r="E243" s="122"/>
      <c r="F243" s="122"/>
      <c r="G243" s="39"/>
      <c r="H243" s="39"/>
      <c r="J243" s="35"/>
      <c r="K243" s="35"/>
      <c r="L243" s="35"/>
      <c r="M243" s="35"/>
    </row>
    <row r="244" spans="1:13" s="37" customFormat="1">
      <c r="A244" s="35"/>
      <c r="B244" s="35"/>
      <c r="C244" s="35"/>
      <c r="D244" s="35"/>
      <c r="E244" s="122"/>
      <c r="F244" s="122"/>
      <c r="G244" s="39"/>
      <c r="H244" s="39"/>
      <c r="J244" s="35"/>
      <c r="K244" s="35"/>
      <c r="L244" s="35"/>
      <c r="M244" s="35"/>
    </row>
    <row r="245" spans="1:13" s="37" customFormat="1">
      <c r="A245" s="35"/>
      <c r="B245" s="35"/>
      <c r="C245" s="35"/>
      <c r="D245" s="35"/>
      <c r="E245" s="122"/>
      <c r="F245" s="122"/>
      <c r="G245" s="39"/>
      <c r="H245" s="39"/>
      <c r="J245" s="35"/>
      <c r="K245" s="35"/>
      <c r="L245" s="35"/>
      <c r="M245" s="35"/>
    </row>
    <row r="246" spans="1:13" s="37" customFormat="1">
      <c r="A246" s="35"/>
      <c r="B246" s="35"/>
      <c r="C246" s="35"/>
      <c r="D246" s="35"/>
      <c r="E246" s="122"/>
      <c r="F246" s="122"/>
      <c r="G246" s="39"/>
      <c r="H246" s="39"/>
      <c r="J246" s="35"/>
      <c r="K246" s="35"/>
      <c r="L246" s="35"/>
      <c r="M246" s="35"/>
    </row>
    <row r="247" spans="1:13" s="37" customFormat="1">
      <c r="A247" s="35"/>
      <c r="B247" s="35"/>
      <c r="C247" s="35"/>
      <c r="D247" s="35"/>
      <c r="E247" s="122"/>
      <c r="F247" s="122"/>
      <c r="G247" s="39"/>
      <c r="H247" s="39"/>
      <c r="J247" s="35"/>
      <c r="K247" s="35"/>
      <c r="L247" s="35"/>
      <c r="M247" s="35"/>
    </row>
    <row r="248" spans="1:13" s="37" customFormat="1">
      <c r="A248" s="35"/>
      <c r="B248" s="35"/>
      <c r="C248" s="35"/>
      <c r="D248" s="35"/>
      <c r="E248" s="122"/>
      <c r="F248" s="122"/>
      <c r="G248" s="39"/>
      <c r="H248" s="39"/>
      <c r="J248" s="35"/>
      <c r="K248" s="35"/>
      <c r="L248" s="35"/>
      <c r="M248" s="35"/>
    </row>
    <row r="249" spans="1:13" s="37" customFormat="1">
      <c r="A249" s="35"/>
      <c r="B249" s="35"/>
      <c r="C249" s="35"/>
      <c r="D249" s="35"/>
      <c r="E249" s="122"/>
      <c r="F249" s="122"/>
      <c r="G249" s="39"/>
      <c r="H249" s="39"/>
      <c r="J249" s="35"/>
      <c r="K249" s="35"/>
      <c r="L249" s="35"/>
      <c r="M249" s="35"/>
    </row>
    <row r="250" spans="1:13" s="37" customFormat="1">
      <c r="A250" s="35"/>
      <c r="B250" s="35"/>
      <c r="C250" s="35"/>
      <c r="D250" s="35"/>
      <c r="E250" s="122"/>
      <c r="F250" s="122"/>
      <c r="G250" s="39"/>
      <c r="H250" s="39"/>
      <c r="J250" s="35"/>
      <c r="K250" s="35"/>
      <c r="L250" s="35"/>
      <c r="M250" s="35"/>
    </row>
    <row r="251" spans="1:13" s="37" customFormat="1">
      <c r="A251" s="35"/>
      <c r="B251" s="35"/>
      <c r="C251" s="35"/>
      <c r="D251" s="35"/>
      <c r="E251" s="122"/>
      <c r="F251" s="122"/>
      <c r="G251" s="39"/>
      <c r="H251" s="39"/>
      <c r="J251" s="35"/>
      <c r="K251" s="35"/>
      <c r="L251" s="35"/>
      <c r="M251" s="35"/>
    </row>
    <row r="252" spans="1:13" s="37" customFormat="1">
      <c r="A252" s="35"/>
      <c r="B252" s="35"/>
      <c r="C252" s="35"/>
      <c r="D252" s="35"/>
      <c r="E252" s="122"/>
      <c r="F252" s="122"/>
      <c r="G252" s="39"/>
      <c r="H252" s="39"/>
      <c r="J252" s="35"/>
      <c r="K252" s="35"/>
      <c r="L252" s="35"/>
      <c r="M252" s="35"/>
    </row>
    <row r="253" spans="1:13" s="37" customFormat="1">
      <c r="A253" s="35"/>
      <c r="B253" s="35"/>
      <c r="C253" s="35"/>
      <c r="D253" s="35"/>
      <c r="E253" s="122"/>
      <c r="F253" s="122"/>
      <c r="G253" s="39"/>
      <c r="H253" s="39"/>
      <c r="J253" s="35"/>
      <c r="K253" s="35"/>
      <c r="L253" s="35"/>
      <c r="M253" s="35"/>
    </row>
    <row r="254" spans="1:13" s="37" customFormat="1">
      <c r="A254" s="35"/>
      <c r="B254" s="35"/>
      <c r="C254" s="35"/>
      <c r="D254" s="35"/>
      <c r="E254" s="122"/>
      <c r="F254" s="122"/>
      <c r="G254" s="39"/>
      <c r="H254" s="39"/>
      <c r="J254" s="35"/>
      <c r="K254" s="35"/>
      <c r="L254" s="35"/>
      <c r="M254" s="35"/>
    </row>
    <row r="255" spans="1:13" s="37" customFormat="1">
      <c r="A255" s="35"/>
      <c r="B255" s="35"/>
      <c r="C255" s="35"/>
      <c r="D255" s="35"/>
      <c r="E255" s="122"/>
      <c r="F255" s="122"/>
      <c r="G255" s="39"/>
      <c r="H255" s="39"/>
      <c r="J255" s="35"/>
      <c r="K255" s="35"/>
      <c r="L255" s="35"/>
      <c r="M255" s="35"/>
    </row>
    <row r="256" spans="1:13" s="37" customFormat="1">
      <c r="A256" s="35"/>
      <c r="B256" s="35"/>
      <c r="C256" s="35"/>
      <c r="D256" s="35"/>
      <c r="E256" s="122"/>
      <c r="F256" s="122"/>
      <c r="G256" s="39"/>
      <c r="H256" s="39"/>
      <c r="J256" s="35"/>
      <c r="K256" s="35"/>
      <c r="L256" s="35"/>
      <c r="M256" s="35"/>
    </row>
    <row r="257" spans="1:13" s="37" customFormat="1">
      <c r="A257" s="35"/>
      <c r="B257" s="35"/>
      <c r="C257" s="35"/>
      <c r="D257" s="35"/>
      <c r="E257" s="122"/>
      <c r="F257" s="122"/>
      <c r="G257" s="39"/>
      <c r="H257" s="39"/>
      <c r="J257" s="35"/>
      <c r="K257" s="35"/>
      <c r="L257" s="35"/>
      <c r="M257" s="35"/>
    </row>
    <row r="258" spans="1:13" s="37" customFormat="1">
      <c r="A258" s="35"/>
      <c r="B258" s="35"/>
      <c r="C258" s="35"/>
      <c r="D258" s="35"/>
      <c r="E258" s="122"/>
      <c r="F258" s="122"/>
      <c r="G258" s="39"/>
      <c r="H258" s="39"/>
      <c r="J258" s="35"/>
      <c r="K258" s="35"/>
      <c r="L258" s="35"/>
      <c r="M258" s="35"/>
    </row>
    <row r="259" spans="1:13" s="37" customFormat="1">
      <c r="A259" s="35"/>
      <c r="B259" s="35"/>
      <c r="C259" s="35"/>
      <c r="D259" s="35"/>
      <c r="E259" s="122"/>
      <c r="F259" s="122"/>
      <c r="G259" s="39"/>
      <c r="H259" s="39"/>
      <c r="J259" s="35"/>
      <c r="K259" s="35"/>
      <c r="L259" s="35"/>
      <c r="M259" s="35"/>
    </row>
    <row r="260" spans="1:13" s="37" customFormat="1">
      <c r="A260" s="35"/>
      <c r="B260" s="35"/>
      <c r="C260" s="35"/>
      <c r="D260" s="35"/>
      <c r="E260" s="122"/>
      <c r="F260" s="122"/>
      <c r="G260" s="39"/>
      <c r="H260" s="39"/>
      <c r="J260" s="35"/>
      <c r="K260" s="35"/>
      <c r="L260" s="35"/>
      <c r="M260" s="35"/>
    </row>
    <row r="261" spans="1:13" s="37" customFormat="1">
      <c r="A261" s="35"/>
      <c r="B261" s="35"/>
      <c r="C261" s="35"/>
      <c r="D261" s="35"/>
      <c r="E261" s="122"/>
      <c r="F261" s="122"/>
      <c r="G261" s="39"/>
      <c r="H261" s="39"/>
      <c r="J261" s="35"/>
      <c r="K261" s="35"/>
      <c r="L261" s="35"/>
      <c r="M261" s="35"/>
    </row>
    <row r="262" spans="1:13" s="37" customFormat="1">
      <c r="A262" s="35"/>
      <c r="B262" s="35"/>
      <c r="C262" s="35"/>
      <c r="D262" s="35"/>
      <c r="E262" s="122"/>
      <c r="F262" s="122"/>
      <c r="G262" s="39"/>
      <c r="H262" s="39"/>
      <c r="J262" s="35"/>
      <c r="K262" s="35"/>
      <c r="L262" s="35"/>
      <c r="M262" s="35"/>
    </row>
    <row r="263" spans="1:13" s="37" customFormat="1">
      <c r="A263" s="35"/>
      <c r="B263" s="35"/>
      <c r="C263" s="35"/>
      <c r="D263" s="35"/>
      <c r="E263" s="122"/>
      <c r="F263" s="122"/>
      <c r="G263" s="39"/>
      <c r="H263" s="39"/>
      <c r="J263" s="35"/>
      <c r="K263" s="35"/>
      <c r="L263" s="35"/>
      <c r="M263" s="35"/>
    </row>
    <row r="264" spans="1:13" s="37" customFormat="1">
      <c r="A264" s="35"/>
      <c r="B264" s="35"/>
      <c r="C264" s="35"/>
      <c r="D264" s="35"/>
      <c r="E264" s="122"/>
      <c r="F264" s="122"/>
      <c r="G264" s="39"/>
      <c r="H264" s="39"/>
      <c r="J264" s="35"/>
      <c r="K264" s="35"/>
      <c r="L264" s="35"/>
      <c r="M264" s="35"/>
    </row>
    <row r="265" spans="1:13" s="37" customFormat="1">
      <c r="A265" s="35"/>
      <c r="B265" s="35"/>
      <c r="C265" s="35"/>
      <c r="D265" s="35"/>
      <c r="E265" s="35"/>
      <c r="F265" s="35"/>
      <c r="G265" s="39"/>
      <c r="H265" s="39"/>
      <c r="J265" s="35"/>
      <c r="K265" s="35"/>
      <c r="L265" s="35"/>
      <c r="M265" s="35"/>
    </row>
    <row r="266" spans="1:13" s="37" customFormat="1">
      <c r="A266" s="35"/>
      <c r="B266" s="35"/>
      <c r="C266" s="35"/>
      <c r="D266" s="35"/>
      <c r="E266" s="35"/>
      <c r="F266" s="35"/>
      <c r="G266" s="39"/>
      <c r="H266" s="39"/>
      <c r="J266" s="35"/>
      <c r="K266" s="35"/>
      <c r="L266" s="35"/>
      <c r="M266" s="35"/>
    </row>
    <row r="267" spans="1:13" s="37" customFormat="1">
      <c r="A267" s="35"/>
      <c r="B267" s="35"/>
      <c r="C267" s="35"/>
      <c r="D267" s="35"/>
      <c r="E267" s="35"/>
      <c r="F267" s="35"/>
      <c r="G267" s="39"/>
      <c r="H267" s="39"/>
      <c r="J267" s="35"/>
      <c r="K267" s="35"/>
      <c r="L267" s="35"/>
      <c r="M267" s="35"/>
    </row>
    <row r="268" spans="1:13" s="37" customFormat="1">
      <c r="A268" s="35"/>
      <c r="B268" s="35"/>
      <c r="C268" s="35"/>
      <c r="D268" s="35"/>
      <c r="E268" s="35"/>
      <c r="F268" s="35"/>
      <c r="G268" s="39"/>
      <c r="H268" s="39"/>
      <c r="J268" s="35"/>
      <c r="K268" s="35"/>
      <c r="L268" s="35"/>
      <c r="M268" s="35"/>
    </row>
    <row r="269" spans="1:13" s="37" customFormat="1">
      <c r="A269" s="35"/>
      <c r="B269" s="35"/>
      <c r="C269" s="35"/>
      <c r="D269" s="35"/>
      <c r="E269" s="35"/>
      <c r="F269" s="35"/>
      <c r="G269" s="39"/>
      <c r="H269" s="39"/>
      <c r="J269" s="35"/>
      <c r="K269" s="35"/>
      <c r="L269" s="35"/>
      <c r="M269" s="35"/>
    </row>
    <row r="270" spans="1:13" s="37" customFormat="1">
      <c r="A270" s="35"/>
      <c r="B270" s="35"/>
      <c r="C270" s="35"/>
      <c r="D270" s="35"/>
      <c r="E270" s="35"/>
      <c r="F270" s="35"/>
      <c r="G270" s="39"/>
      <c r="H270" s="39"/>
      <c r="J270" s="35"/>
      <c r="K270" s="35"/>
      <c r="L270" s="35"/>
      <c r="M270" s="35"/>
    </row>
    <row r="271" spans="1:13" s="37" customFormat="1">
      <c r="A271" s="35"/>
      <c r="B271" s="35"/>
      <c r="C271" s="35"/>
      <c r="D271" s="35"/>
      <c r="E271" s="35"/>
      <c r="F271" s="35"/>
      <c r="G271" s="39"/>
      <c r="H271" s="39"/>
      <c r="J271" s="35"/>
      <c r="K271" s="35"/>
      <c r="L271" s="35"/>
      <c r="M271" s="35"/>
    </row>
    <row r="272" spans="1:13" s="37" customFormat="1">
      <c r="A272" s="35"/>
      <c r="B272" s="35"/>
      <c r="C272" s="35"/>
      <c r="D272" s="35"/>
      <c r="E272" s="35"/>
      <c r="F272" s="35"/>
      <c r="G272" s="39"/>
      <c r="H272" s="39"/>
      <c r="J272" s="35"/>
      <c r="K272" s="35"/>
      <c r="L272" s="35"/>
      <c r="M272" s="35"/>
    </row>
    <row r="273" spans="1:13" s="37" customFormat="1">
      <c r="A273" s="35"/>
      <c r="B273" s="35"/>
      <c r="C273" s="35"/>
      <c r="D273" s="35"/>
      <c r="E273" s="35"/>
      <c r="F273" s="35"/>
      <c r="G273" s="39"/>
      <c r="H273" s="39"/>
      <c r="J273" s="35"/>
      <c r="K273" s="35"/>
      <c r="L273" s="35"/>
      <c r="M273" s="35"/>
    </row>
    <row r="274" spans="1:13" s="37" customFormat="1">
      <c r="A274" s="35"/>
      <c r="B274" s="35"/>
      <c r="C274" s="35"/>
      <c r="D274" s="35"/>
      <c r="E274" s="35"/>
      <c r="F274" s="35"/>
      <c r="G274" s="39"/>
      <c r="H274" s="39"/>
      <c r="J274" s="35"/>
      <c r="K274" s="35"/>
      <c r="L274" s="35"/>
      <c r="M274" s="35"/>
    </row>
    <row r="275" spans="1:13" s="37" customFormat="1">
      <c r="A275" s="35"/>
      <c r="B275" s="35"/>
      <c r="C275" s="35"/>
      <c r="D275" s="35"/>
      <c r="E275" s="35"/>
      <c r="F275" s="35"/>
      <c r="G275" s="39"/>
      <c r="H275" s="39"/>
      <c r="J275" s="35"/>
      <c r="K275" s="35"/>
      <c r="L275" s="35"/>
      <c r="M275" s="35"/>
    </row>
    <row r="276" spans="1:13" s="37" customFormat="1">
      <c r="A276" s="35"/>
      <c r="B276" s="35"/>
      <c r="C276" s="35"/>
      <c r="D276" s="35"/>
      <c r="E276" s="35"/>
      <c r="F276" s="35"/>
      <c r="G276" s="39"/>
      <c r="H276" s="39"/>
      <c r="J276" s="35"/>
      <c r="K276" s="35"/>
      <c r="L276" s="35"/>
      <c r="M276" s="35"/>
    </row>
    <row r="277" spans="1:13" s="37" customFormat="1">
      <c r="A277" s="35"/>
      <c r="B277" s="35"/>
      <c r="C277" s="35"/>
      <c r="D277" s="35"/>
      <c r="E277" s="35"/>
      <c r="F277" s="35"/>
      <c r="G277" s="39"/>
      <c r="H277" s="39"/>
      <c r="J277" s="35"/>
      <c r="K277" s="35"/>
      <c r="L277" s="35"/>
      <c r="M277" s="35"/>
    </row>
    <row r="278" spans="1:13" s="37" customFormat="1">
      <c r="A278" s="35"/>
      <c r="B278" s="35"/>
      <c r="C278" s="35"/>
      <c r="D278" s="35"/>
      <c r="E278" s="35"/>
      <c r="F278" s="35"/>
      <c r="G278" s="39"/>
      <c r="H278" s="39"/>
      <c r="J278" s="35"/>
      <c r="K278" s="35"/>
      <c r="L278" s="35"/>
      <c r="M278" s="35"/>
    </row>
    <row r="279" spans="1:13" s="37" customFormat="1">
      <c r="A279" s="35"/>
      <c r="B279" s="35"/>
      <c r="C279" s="35"/>
      <c r="D279" s="35"/>
      <c r="E279" s="35"/>
      <c r="F279" s="35"/>
      <c r="G279" s="39"/>
      <c r="H279" s="39"/>
      <c r="J279" s="35"/>
      <c r="K279" s="35"/>
      <c r="L279" s="35"/>
      <c r="M279" s="35"/>
    </row>
    <row r="280" spans="1:13" s="37" customFormat="1">
      <c r="A280" s="35"/>
      <c r="B280" s="35"/>
      <c r="C280" s="35"/>
      <c r="D280" s="35"/>
      <c r="E280" s="35"/>
      <c r="F280" s="35"/>
      <c r="G280" s="39"/>
      <c r="H280" s="39"/>
      <c r="J280" s="35"/>
      <c r="K280" s="35"/>
      <c r="L280" s="35"/>
      <c r="M280" s="35"/>
    </row>
    <row r="281" spans="1:13" s="37" customFormat="1">
      <c r="A281" s="35"/>
      <c r="B281" s="35"/>
      <c r="C281" s="35"/>
      <c r="D281" s="35"/>
      <c r="E281" s="35"/>
      <c r="F281" s="35"/>
      <c r="G281" s="39"/>
      <c r="H281" s="39"/>
      <c r="J281" s="35"/>
      <c r="K281" s="35"/>
      <c r="L281" s="35"/>
      <c r="M281" s="35"/>
    </row>
    <row r="282" spans="1:13" s="37" customFormat="1">
      <c r="A282" s="35"/>
      <c r="B282" s="35"/>
      <c r="C282" s="35"/>
      <c r="D282" s="35"/>
      <c r="E282" s="35"/>
      <c r="F282" s="35"/>
      <c r="G282" s="39"/>
      <c r="H282" s="39"/>
      <c r="J282" s="35"/>
      <c r="K282" s="35"/>
      <c r="L282" s="35"/>
      <c r="M282" s="35"/>
    </row>
    <row r="283" spans="1:13" s="37" customFormat="1">
      <c r="A283" s="35"/>
      <c r="B283" s="35"/>
      <c r="C283" s="35"/>
      <c r="D283" s="35"/>
      <c r="E283" s="35"/>
      <c r="F283" s="35"/>
      <c r="G283" s="39"/>
      <c r="H283" s="39"/>
      <c r="J283" s="35"/>
      <c r="K283" s="35"/>
      <c r="L283" s="35"/>
      <c r="M283" s="35"/>
    </row>
    <row r="284" spans="1:13" s="37" customFormat="1">
      <c r="A284" s="35"/>
      <c r="B284" s="35"/>
      <c r="C284" s="35"/>
      <c r="D284" s="35"/>
      <c r="E284" s="35"/>
      <c r="F284" s="35"/>
      <c r="G284" s="39"/>
      <c r="H284" s="39"/>
      <c r="J284" s="35"/>
      <c r="K284" s="35"/>
      <c r="L284" s="35"/>
      <c r="M284" s="35"/>
    </row>
    <row r="285" spans="1:13" s="37" customFormat="1">
      <c r="A285" s="35"/>
      <c r="B285" s="35"/>
      <c r="C285" s="35"/>
      <c r="D285" s="35"/>
      <c r="E285" s="35"/>
      <c r="F285" s="35"/>
      <c r="G285" s="39"/>
      <c r="H285" s="39"/>
      <c r="J285" s="35"/>
      <c r="K285" s="35"/>
      <c r="L285" s="35"/>
      <c r="M285" s="35"/>
    </row>
    <row r="286" spans="1:13" s="37" customFormat="1">
      <c r="A286" s="35"/>
      <c r="B286" s="35"/>
      <c r="C286" s="35"/>
      <c r="D286" s="35"/>
      <c r="E286" s="35"/>
      <c r="F286" s="35"/>
      <c r="G286" s="39"/>
      <c r="H286" s="39"/>
      <c r="J286" s="35"/>
      <c r="K286" s="35"/>
      <c r="L286" s="35"/>
      <c r="M286" s="35"/>
    </row>
    <row r="287" spans="1:13" s="37" customFormat="1">
      <c r="A287" s="35"/>
      <c r="B287" s="35"/>
      <c r="C287" s="35"/>
      <c r="D287" s="35"/>
      <c r="E287" s="35"/>
      <c r="F287" s="35"/>
      <c r="G287" s="39"/>
      <c r="H287" s="39"/>
      <c r="J287" s="35"/>
      <c r="K287" s="35"/>
      <c r="L287" s="35"/>
      <c r="M287" s="35"/>
    </row>
    <row r="288" spans="1:13" s="37" customFormat="1">
      <c r="A288" s="35"/>
      <c r="B288" s="35"/>
      <c r="C288" s="35"/>
      <c r="D288" s="35"/>
      <c r="E288" s="35"/>
      <c r="F288" s="35"/>
      <c r="G288" s="39"/>
      <c r="H288" s="39"/>
      <c r="J288" s="35"/>
      <c r="K288" s="35"/>
      <c r="L288" s="35"/>
      <c r="M288" s="35"/>
    </row>
    <row r="289" spans="1:13" s="37" customFormat="1">
      <c r="A289" s="35"/>
      <c r="B289" s="35"/>
      <c r="C289" s="35"/>
      <c r="D289" s="35"/>
      <c r="E289" s="35"/>
      <c r="F289" s="35"/>
      <c r="G289" s="39"/>
      <c r="H289" s="39"/>
      <c r="J289" s="35"/>
      <c r="K289" s="35"/>
      <c r="L289" s="35"/>
      <c r="M289" s="35"/>
    </row>
    <row r="290" spans="1:13" s="37" customFormat="1">
      <c r="A290" s="35"/>
      <c r="B290" s="35"/>
      <c r="C290" s="35"/>
      <c r="D290" s="35"/>
      <c r="E290" s="35"/>
      <c r="F290" s="35"/>
      <c r="G290" s="39"/>
      <c r="H290" s="39"/>
      <c r="J290" s="35"/>
      <c r="K290" s="35"/>
      <c r="L290" s="35"/>
      <c r="M290" s="35"/>
    </row>
    <row r="291" spans="1:13" s="37" customFormat="1">
      <c r="A291" s="35"/>
      <c r="B291" s="35"/>
      <c r="C291" s="35"/>
      <c r="D291" s="35"/>
      <c r="E291" s="35"/>
      <c r="F291" s="35"/>
      <c r="G291" s="39"/>
      <c r="H291" s="39"/>
      <c r="J291" s="35"/>
      <c r="K291" s="35"/>
      <c r="L291" s="35"/>
      <c r="M291" s="35"/>
    </row>
    <row r="292" spans="1:13" s="37" customFormat="1">
      <c r="A292" s="35"/>
      <c r="B292" s="35"/>
      <c r="C292" s="35"/>
      <c r="D292" s="35"/>
      <c r="E292" s="35"/>
      <c r="F292" s="35"/>
      <c r="G292" s="39"/>
      <c r="H292" s="39"/>
      <c r="J292" s="35"/>
      <c r="K292" s="35"/>
      <c r="L292" s="35"/>
      <c r="M292" s="35"/>
    </row>
    <row r="293" spans="1:13" s="37" customFormat="1">
      <c r="A293" s="35"/>
      <c r="B293" s="35"/>
      <c r="C293" s="35"/>
      <c r="D293" s="35"/>
      <c r="E293" s="35"/>
      <c r="F293" s="35"/>
      <c r="G293" s="39"/>
      <c r="H293" s="39"/>
      <c r="J293" s="35"/>
      <c r="K293" s="35"/>
      <c r="L293" s="35"/>
      <c r="M293" s="35"/>
    </row>
    <row r="294" spans="1:13" s="37" customFormat="1">
      <c r="A294" s="35"/>
      <c r="B294" s="35"/>
      <c r="C294" s="35"/>
      <c r="D294" s="35"/>
      <c r="E294" s="35"/>
      <c r="F294" s="35"/>
      <c r="G294" s="39"/>
      <c r="H294" s="39"/>
      <c r="J294" s="35"/>
      <c r="K294" s="35"/>
      <c r="L294" s="35"/>
      <c r="M294" s="35"/>
    </row>
    <row r="295" spans="1:13" s="37" customFormat="1">
      <c r="A295" s="35"/>
      <c r="B295" s="35"/>
      <c r="C295" s="35"/>
      <c r="D295" s="35"/>
      <c r="E295" s="35"/>
      <c r="F295" s="35"/>
      <c r="G295" s="39"/>
      <c r="H295" s="39"/>
      <c r="J295" s="35"/>
      <c r="K295" s="35"/>
      <c r="L295" s="35"/>
      <c r="M295" s="35"/>
    </row>
    <row r="296" spans="1:13" s="37" customFormat="1">
      <c r="A296" s="35"/>
      <c r="B296" s="35"/>
      <c r="C296" s="35"/>
      <c r="D296" s="35"/>
      <c r="E296" s="35"/>
      <c r="F296" s="35"/>
      <c r="G296" s="39"/>
      <c r="H296" s="39"/>
      <c r="J296" s="35"/>
      <c r="K296" s="35"/>
      <c r="L296" s="35"/>
      <c r="M296" s="35"/>
    </row>
    <row r="297" spans="1:13" s="37" customFormat="1">
      <c r="A297" s="35"/>
      <c r="B297" s="35"/>
      <c r="C297" s="35"/>
      <c r="D297" s="35"/>
      <c r="E297" s="35"/>
      <c r="F297" s="35"/>
      <c r="G297" s="39"/>
      <c r="H297" s="39"/>
      <c r="J297" s="35"/>
      <c r="K297" s="35"/>
      <c r="L297" s="35"/>
      <c r="M297" s="35"/>
    </row>
    <row r="298" spans="1:13" s="37" customFormat="1">
      <c r="A298" s="35"/>
      <c r="B298" s="35"/>
      <c r="C298" s="35"/>
      <c r="D298" s="35"/>
      <c r="E298" s="35"/>
      <c r="F298" s="35"/>
      <c r="G298" s="39"/>
      <c r="H298" s="39"/>
      <c r="J298" s="35"/>
      <c r="K298" s="35"/>
      <c r="L298" s="35"/>
      <c r="M298" s="35"/>
    </row>
    <row r="299" spans="1:13" s="37" customFormat="1">
      <c r="A299" s="35"/>
      <c r="B299" s="35"/>
      <c r="C299" s="35"/>
      <c r="D299" s="35"/>
      <c r="E299" s="35"/>
      <c r="F299" s="35"/>
      <c r="G299" s="39"/>
      <c r="H299" s="39"/>
      <c r="J299" s="35"/>
      <c r="K299" s="35"/>
      <c r="L299" s="35"/>
      <c r="M299" s="35"/>
    </row>
    <row r="300" spans="1:13" s="37" customFormat="1">
      <c r="A300" s="35"/>
      <c r="B300" s="35"/>
      <c r="C300" s="35"/>
      <c r="D300" s="35"/>
      <c r="E300" s="35"/>
      <c r="F300" s="35"/>
      <c r="G300" s="39"/>
      <c r="H300" s="39"/>
      <c r="J300" s="35"/>
      <c r="K300" s="35"/>
      <c r="L300" s="35"/>
      <c r="M300" s="35"/>
    </row>
    <row r="301" spans="1:13" s="37" customFormat="1">
      <c r="A301" s="35"/>
      <c r="B301" s="35"/>
      <c r="C301" s="35"/>
      <c r="D301" s="35"/>
      <c r="E301" s="35"/>
      <c r="F301" s="35"/>
      <c r="G301" s="39"/>
      <c r="H301" s="39"/>
      <c r="J301" s="35"/>
      <c r="K301" s="35"/>
      <c r="L301" s="35"/>
      <c r="M301" s="35"/>
    </row>
    <row r="302" spans="1:13" s="37" customFormat="1">
      <c r="A302" s="35"/>
      <c r="B302" s="35"/>
      <c r="C302" s="35"/>
      <c r="D302" s="35"/>
      <c r="E302" s="35"/>
      <c r="F302" s="35"/>
      <c r="G302" s="39"/>
      <c r="H302" s="39"/>
      <c r="J302" s="35"/>
      <c r="K302" s="35"/>
      <c r="L302" s="35"/>
      <c r="M302" s="35"/>
    </row>
    <row r="303" spans="1:13" s="37" customFormat="1">
      <c r="A303" s="35"/>
      <c r="B303" s="35"/>
      <c r="C303" s="35"/>
      <c r="D303" s="35"/>
      <c r="E303" s="35"/>
      <c r="F303" s="35"/>
      <c r="G303" s="39"/>
      <c r="H303" s="39"/>
      <c r="J303" s="35"/>
      <c r="K303" s="35"/>
      <c r="L303" s="35"/>
      <c r="M303" s="35"/>
    </row>
    <row r="304" spans="1:13" s="37" customFormat="1">
      <c r="A304" s="35"/>
      <c r="B304" s="35"/>
      <c r="C304" s="35"/>
      <c r="D304" s="35"/>
      <c r="E304" s="35"/>
      <c r="F304" s="35"/>
      <c r="G304" s="39"/>
      <c r="H304" s="39"/>
      <c r="J304" s="35"/>
      <c r="K304" s="35"/>
      <c r="L304" s="35"/>
      <c r="M304" s="35"/>
    </row>
    <row r="305" spans="1:13" s="37" customFormat="1">
      <c r="A305" s="35"/>
      <c r="B305" s="35"/>
      <c r="C305" s="35"/>
      <c r="D305" s="35"/>
      <c r="E305" s="35"/>
      <c r="F305" s="35"/>
      <c r="G305" s="39"/>
      <c r="H305" s="39"/>
      <c r="J305" s="35"/>
      <c r="K305" s="35"/>
      <c r="L305" s="35"/>
      <c r="M305" s="35"/>
    </row>
    <row r="306" spans="1:13" s="37" customFormat="1">
      <c r="A306" s="35"/>
      <c r="B306" s="35"/>
      <c r="C306" s="35"/>
      <c r="D306" s="35"/>
      <c r="E306" s="35"/>
      <c r="F306" s="35"/>
      <c r="G306" s="39"/>
      <c r="H306" s="39"/>
      <c r="J306" s="35"/>
      <c r="K306" s="35"/>
      <c r="L306" s="35"/>
      <c r="M306" s="35"/>
    </row>
    <row r="307" spans="1:13" s="37" customFormat="1">
      <c r="A307" s="35"/>
      <c r="B307" s="35"/>
      <c r="C307" s="35"/>
      <c r="D307" s="35"/>
      <c r="E307" s="35"/>
      <c r="F307" s="35"/>
      <c r="G307" s="39"/>
      <c r="H307" s="39"/>
      <c r="J307" s="35"/>
      <c r="K307" s="35"/>
      <c r="L307" s="35"/>
      <c r="M307" s="35"/>
    </row>
    <row r="308" spans="1:13" s="37" customFormat="1">
      <c r="A308" s="35"/>
      <c r="B308" s="35"/>
      <c r="C308" s="35"/>
      <c r="D308" s="35"/>
      <c r="E308" s="35"/>
      <c r="F308" s="35"/>
      <c r="G308" s="39"/>
      <c r="H308" s="39"/>
      <c r="J308" s="35"/>
      <c r="K308" s="35"/>
      <c r="L308" s="35"/>
      <c r="M308" s="35"/>
    </row>
    <row r="309" spans="1:13" s="37" customFormat="1">
      <c r="A309" s="35"/>
      <c r="B309" s="35"/>
      <c r="C309" s="35"/>
      <c r="D309" s="35"/>
      <c r="E309" s="35"/>
      <c r="F309" s="35"/>
      <c r="G309" s="39"/>
      <c r="H309" s="39"/>
      <c r="J309" s="35"/>
      <c r="K309" s="35"/>
      <c r="L309" s="35"/>
      <c r="M309" s="35"/>
    </row>
    <row r="310" spans="1:13" s="37" customFormat="1">
      <c r="A310" s="35"/>
      <c r="B310" s="35"/>
      <c r="C310" s="35"/>
      <c r="D310" s="35"/>
      <c r="E310" s="35"/>
      <c r="F310" s="35"/>
      <c r="G310" s="39"/>
      <c r="H310" s="39"/>
      <c r="J310" s="35"/>
      <c r="K310" s="35"/>
      <c r="L310" s="35"/>
      <c r="M310" s="35"/>
    </row>
    <row r="311" spans="1:13" s="37" customFormat="1">
      <c r="A311" s="35"/>
      <c r="B311" s="35"/>
      <c r="C311" s="35"/>
      <c r="D311" s="35"/>
      <c r="E311" s="35"/>
      <c r="F311" s="35"/>
      <c r="G311" s="39"/>
      <c r="H311" s="39"/>
      <c r="J311" s="35"/>
      <c r="K311" s="35"/>
      <c r="L311" s="35"/>
      <c r="M311" s="35"/>
    </row>
    <row r="312" spans="1:13" s="37" customFormat="1">
      <c r="A312" s="35"/>
      <c r="B312" s="35"/>
      <c r="C312" s="35"/>
      <c r="D312" s="35"/>
      <c r="E312" s="35"/>
      <c r="F312" s="35"/>
      <c r="G312" s="39"/>
      <c r="H312" s="39"/>
      <c r="J312" s="35"/>
      <c r="K312" s="35"/>
      <c r="L312" s="35"/>
      <c r="M312" s="35"/>
    </row>
    <row r="313" spans="1:13" s="37" customFormat="1">
      <c r="A313" s="35"/>
      <c r="B313" s="35"/>
      <c r="C313" s="35"/>
      <c r="D313" s="35"/>
      <c r="E313" s="35"/>
      <c r="F313" s="35"/>
      <c r="G313" s="39"/>
      <c r="H313" s="39"/>
      <c r="J313" s="35"/>
      <c r="K313" s="35"/>
      <c r="L313" s="35"/>
      <c r="M313" s="35"/>
    </row>
    <row r="314" spans="1:13" s="37" customFormat="1">
      <c r="A314" s="35"/>
      <c r="B314" s="35"/>
      <c r="C314" s="35"/>
      <c r="D314" s="35"/>
      <c r="E314" s="35"/>
      <c r="F314" s="35"/>
      <c r="G314" s="39"/>
      <c r="H314" s="39"/>
      <c r="J314" s="35"/>
      <c r="K314" s="35"/>
      <c r="L314" s="35"/>
      <c r="M314" s="35"/>
    </row>
    <row r="315" spans="1:13" s="37" customFormat="1">
      <c r="A315" s="35"/>
      <c r="B315" s="35"/>
      <c r="C315" s="35"/>
      <c r="D315" s="35"/>
      <c r="E315" s="35"/>
      <c r="F315" s="35"/>
      <c r="G315" s="118"/>
      <c r="H315" s="118"/>
      <c r="J315" s="35"/>
      <c r="K315" s="35"/>
      <c r="L315" s="35"/>
      <c r="M315" s="35"/>
    </row>
    <row r="316" spans="1:13" s="37" customFormat="1">
      <c r="A316" s="35"/>
      <c r="B316" s="35"/>
      <c r="C316" s="35"/>
      <c r="D316" s="35"/>
      <c r="E316" s="35"/>
      <c r="F316" s="35"/>
      <c r="G316" s="118"/>
      <c r="H316" s="118"/>
      <c r="J316" s="35"/>
      <c r="K316" s="35"/>
      <c r="L316" s="35"/>
      <c r="M316" s="35"/>
    </row>
    <row r="317" spans="1:13" s="37" customFormat="1">
      <c r="A317" s="35"/>
      <c r="B317" s="35"/>
      <c r="C317" s="35"/>
      <c r="D317" s="35"/>
      <c r="E317" s="35"/>
      <c r="F317" s="35"/>
      <c r="G317" s="118"/>
      <c r="H317" s="118"/>
      <c r="J317" s="35"/>
      <c r="K317" s="35"/>
      <c r="L317" s="35"/>
      <c r="M317" s="35"/>
    </row>
    <row r="318" spans="1:13" s="37" customFormat="1">
      <c r="A318" s="35"/>
      <c r="B318" s="35"/>
      <c r="C318" s="35"/>
      <c r="D318" s="35"/>
      <c r="E318" s="35"/>
      <c r="F318" s="35"/>
      <c r="G318" s="118"/>
      <c r="H318" s="118"/>
      <c r="J318" s="35"/>
      <c r="K318" s="35"/>
      <c r="L318" s="35"/>
      <c r="M318" s="35"/>
    </row>
    <row r="319" spans="1:13" s="37" customFormat="1">
      <c r="A319" s="35"/>
      <c r="B319" s="35"/>
      <c r="C319" s="35"/>
      <c r="D319" s="35"/>
      <c r="E319" s="35"/>
      <c r="F319" s="35"/>
      <c r="G319" s="118"/>
      <c r="H319" s="118"/>
      <c r="J319" s="35"/>
      <c r="K319" s="35"/>
      <c r="L319" s="35"/>
      <c r="M319" s="35"/>
    </row>
    <row r="320" spans="1:13" s="37" customFormat="1">
      <c r="A320" s="35"/>
      <c r="B320" s="35"/>
      <c r="C320" s="35"/>
      <c r="D320" s="35"/>
      <c r="E320" s="35"/>
      <c r="F320" s="35"/>
      <c r="G320" s="118"/>
      <c r="H320" s="118"/>
      <c r="J320" s="35"/>
      <c r="K320" s="35"/>
      <c r="L320" s="35"/>
      <c r="M320" s="35"/>
    </row>
    <row r="321" spans="1:13" s="37" customFormat="1">
      <c r="A321" s="35"/>
      <c r="B321" s="35"/>
      <c r="C321" s="35"/>
      <c r="D321" s="35"/>
      <c r="E321" s="35"/>
      <c r="F321" s="35"/>
      <c r="G321" s="118"/>
      <c r="H321" s="118"/>
      <c r="J321" s="35"/>
      <c r="K321" s="35"/>
      <c r="L321" s="35"/>
      <c r="M321" s="35"/>
    </row>
    <row r="322" spans="1:13" s="37" customFormat="1">
      <c r="A322" s="35"/>
      <c r="B322" s="35"/>
      <c r="C322" s="35"/>
      <c r="D322" s="35"/>
      <c r="E322" s="35"/>
      <c r="F322" s="35"/>
      <c r="G322" s="118"/>
      <c r="H322" s="118"/>
      <c r="J322" s="35"/>
      <c r="K322" s="35"/>
      <c r="L322" s="35"/>
      <c r="M322" s="35"/>
    </row>
    <row r="323" spans="1:13" s="37" customFormat="1">
      <c r="A323" s="35"/>
      <c r="B323" s="35"/>
      <c r="C323" s="35"/>
      <c r="D323" s="35"/>
      <c r="E323" s="35"/>
      <c r="F323" s="35"/>
      <c r="G323" s="118"/>
      <c r="H323" s="118"/>
      <c r="J323" s="35"/>
      <c r="K323" s="35"/>
      <c r="L323" s="35"/>
      <c r="M323" s="35"/>
    </row>
    <row r="324" spans="1:13" s="37" customFormat="1">
      <c r="A324" s="35"/>
      <c r="B324" s="35"/>
      <c r="C324" s="35"/>
      <c r="D324" s="35"/>
      <c r="E324" s="35"/>
      <c r="F324" s="35"/>
      <c r="G324" s="118"/>
      <c r="H324" s="118"/>
      <c r="J324" s="35"/>
      <c r="K324" s="35"/>
      <c r="L324" s="35"/>
      <c r="M324" s="35"/>
    </row>
    <row r="325" spans="1:13" s="37" customFormat="1">
      <c r="A325" s="35"/>
      <c r="B325" s="35"/>
      <c r="C325" s="35"/>
      <c r="D325" s="35"/>
      <c r="E325" s="35"/>
      <c r="F325" s="35"/>
      <c r="G325" s="118"/>
      <c r="H325" s="118"/>
      <c r="J325" s="35"/>
      <c r="K325" s="35"/>
      <c r="L325" s="35"/>
      <c r="M325" s="35"/>
    </row>
    <row r="326" spans="1:13" s="37" customFormat="1">
      <c r="A326" s="35"/>
      <c r="B326" s="35"/>
      <c r="C326" s="35"/>
      <c r="D326" s="35"/>
      <c r="E326" s="35"/>
      <c r="F326" s="35"/>
      <c r="G326" s="118"/>
      <c r="H326" s="118"/>
      <c r="J326" s="35"/>
      <c r="K326" s="35"/>
      <c r="L326" s="35"/>
      <c r="M326" s="35"/>
    </row>
    <row r="327" spans="1:13" s="37" customFormat="1">
      <c r="A327" s="35"/>
      <c r="B327" s="35"/>
      <c r="C327" s="35"/>
      <c r="D327" s="35"/>
      <c r="E327" s="35"/>
      <c r="F327" s="35"/>
      <c r="G327" s="118"/>
      <c r="H327" s="118"/>
      <c r="J327" s="35"/>
      <c r="K327" s="35"/>
      <c r="L327" s="35"/>
      <c r="M327" s="35"/>
    </row>
    <row r="328" spans="1:13" s="37" customFormat="1">
      <c r="A328" s="35"/>
      <c r="B328" s="35"/>
      <c r="C328" s="35"/>
      <c r="D328" s="35"/>
      <c r="E328" s="35"/>
      <c r="F328" s="35"/>
      <c r="G328" s="118"/>
      <c r="H328" s="118"/>
      <c r="J328" s="35"/>
      <c r="K328" s="35"/>
      <c r="L328" s="35"/>
      <c r="M328" s="35"/>
    </row>
    <row r="329" spans="1:13" s="37" customFormat="1">
      <c r="A329" s="35"/>
      <c r="B329" s="35"/>
      <c r="C329" s="35"/>
      <c r="D329" s="35"/>
      <c r="E329" s="35"/>
      <c r="F329" s="35"/>
      <c r="G329" s="118"/>
      <c r="H329" s="118"/>
      <c r="J329" s="35"/>
      <c r="K329" s="35"/>
      <c r="L329" s="35"/>
      <c r="M329" s="35"/>
    </row>
    <row r="330" spans="1:13" s="37" customFormat="1">
      <c r="A330" s="35"/>
      <c r="B330" s="35"/>
      <c r="C330" s="35"/>
      <c r="D330" s="35"/>
      <c r="E330" s="35"/>
      <c r="F330" s="35"/>
      <c r="G330" s="118"/>
      <c r="H330" s="118"/>
      <c r="J330" s="35"/>
      <c r="K330" s="35"/>
      <c r="L330" s="35"/>
      <c r="M330" s="35"/>
    </row>
    <row r="331" spans="1:13" s="37" customFormat="1">
      <c r="A331" s="35"/>
      <c r="B331" s="35"/>
      <c r="C331" s="35"/>
      <c r="D331" s="35"/>
      <c r="E331" s="35"/>
      <c r="F331" s="35"/>
      <c r="G331" s="118"/>
      <c r="H331" s="118"/>
      <c r="J331" s="35"/>
      <c r="K331" s="35"/>
      <c r="L331" s="35"/>
      <c r="M331" s="35"/>
    </row>
    <row r="332" spans="1:13" s="37" customFormat="1">
      <c r="A332" s="35"/>
      <c r="B332" s="35"/>
      <c r="C332" s="35"/>
      <c r="D332" s="35"/>
      <c r="E332" s="35"/>
      <c r="F332" s="35"/>
      <c r="G332" s="118"/>
      <c r="H332" s="118"/>
      <c r="J332" s="35"/>
      <c r="K332" s="35"/>
      <c r="L332" s="35"/>
      <c r="M332" s="35"/>
    </row>
    <row r="333" spans="1:13" s="37" customFormat="1">
      <c r="A333" s="35"/>
      <c r="B333" s="35"/>
      <c r="C333" s="35"/>
      <c r="D333" s="35"/>
      <c r="E333" s="35"/>
      <c r="F333" s="35"/>
      <c r="G333" s="118"/>
      <c r="H333" s="118"/>
      <c r="J333" s="35"/>
      <c r="K333" s="35"/>
      <c r="L333" s="35"/>
      <c r="M333" s="35"/>
    </row>
    <row r="334" spans="1:13" s="37" customFormat="1">
      <c r="A334" s="35"/>
      <c r="B334" s="35"/>
      <c r="C334" s="35"/>
      <c r="D334" s="35"/>
      <c r="E334" s="35"/>
      <c r="F334" s="35"/>
      <c r="G334" s="118"/>
      <c r="H334" s="118"/>
      <c r="J334" s="35"/>
      <c r="K334" s="35"/>
      <c r="L334" s="35"/>
      <c r="M334" s="35"/>
    </row>
    <row r="335" spans="1:13" s="37" customFormat="1">
      <c r="A335" s="35"/>
      <c r="B335" s="35"/>
      <c r="C335" s="35"/>
      <c r="D335" s="35"/>
      <c r="E335" s="35"/>
      <c r="F335" s="35"/>
      <c r="G335" s="118"/>
      <c r="H335" s="118"/>
      <c r="J335" s="35"/>
      <c r="K335" s="35"/>
      <c r="L335" s="35"/>
      <c r="M335" s="35"/>
    </row>
    <row r="336" spans="1:13" s="37" customFormat="1">
      <c r="A336" s="35"/>
      <c r="B336" s="35"/>
      <c r="C336" s="35"/>
      <c r="D336" s="35"/>
      <c r="E336" s="35"/>
      <c r="F336" s="35"/>
      <c r="G336" s="118"/>
      <c r="H336" s="118"/>
      <c r="J336" s="35"/>
      <c r="K336" s="35"/>
      <c r="L336" s="35"/>
      <c r="M336" s="35"/>
    </row>
    <row r="337" spans="1:13" s="37" customFormat="1">
      <c r="A337" s="35"/>
      <c r="B337" s="35"/>
      <c r="C337" s="35"/>
      <c r="D337" s="35"/>
      <c r="E337" s="35"/>
      <c r="F337" s="35"/>
      <c r="G337" s="118"/>
      <c r="H337" s="118"/>
      <c r="J337" s="35"/>
      <c r="K337" s="35"/>
      <c r="L337" s="35"/>
      <c r="M337" s="35"/>
    </row>
    <row r="338" spans="1:13" s="37" customFormat="1">
      <c r="A338" s="35"/>
      <c r="B338" s="35"/>
      <c r="C338" s="35"/>
      <c r="D338" s="35"/>
      <c r="E338" s="35"/>
      <c r="F338" s="35"/>
      <c r="G338" s="118"/>
      <c r="H338" s="118"/>
      <c r="J338" s="35"/>
      <c r="K338" s="35"/>
      <c r="L338" s="35"/>
      <c r="M338" s="35"/>
    </row>
    <row r="339" spans="1:13" s="37" customFormat="1">
      <c r="A339" s="35"/>
      <c r="B339" s="35"/>
      <c r="C339" s="35"/>
      <c r="D339" s="35"/>
      <c r="E339" s="35"/>
      <c r="F339" s="35"/>
      <c r="G339" s="118"/>
      <c r="H339" s="118"/>
      <c r="J339" s="35"/>
      <c r="K339" s="35"/>
      <c r="L339" s="35"/>
      <c r="M339" s="35"/>
    </row>
    <row r="340" spans="1:13" s="37" customFormat="1">
      <c r="A340" s="35"/>
      <c r="B340" s="35"/>
      <c r="C340" s="35"/>
      <c r="D340" s="35"/>
      <c r="E340" s="35"/>
      <c r="F340" s="35"/>
      <c r="G340" s="118"/>
      <c r="H340" s="118"/>
      <c r="J340" s="35"/>
      <c r="K340" s="35"/>
      <c r="L340" s="35"/>
      <c r="M340" s="35"/>
    </row>
    <row r="341" spans="1:13" s="37" customFormat="1">
      <c r="A341" s="35"/>
      <c r="B341" s="35"/>
      <c r="C341" s="35"/>
      <c r="D341" s="35"/>
      <c r="E341" s="35"/>
      <c r="F341" s="35"/>
      <c r="G341" s="118"/>
      <c r="H341" s="118"/>
      <c r="J341" s="35"/>
      <c r="K341" s="35"/>
      <c r="L341" s="35"/>
      <c r="M341" s="35"/>
    </row>
    <row r="342" spans="1:13" s="37" customFormat="1">
      <c r="A342" s="35"/>
      <c r="B342" s="35"/>
      <c r="C342" s="35"/>
      <c r="D342" s="35"/>
      <c r="E342" s="35"/>
      <c r="F342" s="35"/>
      <c r="G342" s="118"/>
      <c r="H342" s="118"/>
      <c r="J342" s="35"/>
      <c r="K342" s="35"/>
      <c r="L342" s="35"/>
      <c r="M342" s="35"/>
    </row>
    <row r="343" spans="1:13" s="37" customFormat="1">
      <c r="A343" s="35"/>
      <c r="B343" s="35"/>
      <c r="C343" s="35"/>
      <c r="D343" s="35"/>
      <c r="E343" s="35"/>
      <c r="F343" s="35"/>
      <c r="G343" s="118"/>
      <c r="H343" s="118"/>
      <c r="J343" s="35"/>
      <c r="K343" s="35"/>
      <c r="L343" s="35"/>
      <c r="M343" s="35"/>
    </row>
    <row r="344" spans="1:13" s="37" customFormat="1">
      <c r="A344" s="35"/>
      <c r="B344" s="35"/>
      <c r="C344" s="35"/>
      <c r="D344" s="35"/>
      <c r="E344" s="35"/>
      <c r="F344" s="35"/>
      <c r="G344" s="118"/>
      <c r="H344" s="118"/>
      <c r="J344" s="35"/>
      <c r="K344" s="35"/>
      <c r="L344" s="35"/>
      <c r="M344" s="35"/>
    </row>
    <row r="345" spans="1:13" s="37" customFormat="1">
      <c r="A345" s="35"/>
      <c r="B345" s="35"/>
      <c r="C345" s="35"/>
      <c r="D345" s="35"/>
      <c r="E345" s="35"/>
      <c r="F345" s="35"/>
      <c r="G345" s="118"/>
      <c r="H345" s="118"/>
      <c r="J345" s="35"/>
      <c r="K345" s="35"/>
      <c r="L345" s="35"/>
      <c r="M345" s="35"/>
    </row>
    <row r="346" spans="1:13" s="37" customFormat="1">
      <c r="A346" s="35"/>
      <c r="B346" s="35"/>
      <c r="C346" s="35"/>
      <c r="D346" s="35"/>
      <c r="E346" s="35"/>
      <c r="F346" s="35"/>
      <c r="G346" s="118"/>
      <c r="H346" s="118"/>
      <c r="J346" s="35"/>
      <c r="K346" s="35"/>
      <c r="L346" s="35"/>
      <c r="M346" s="35"/>
    </row>
    <row r="347" spans="1:13" s="37" customFormat="1">
      <c r="A347" s="35"/>
      <c r="B347" s="35"/>
      <c r="C347" s="35"/>
      <c r="D347" s="35"/>
      <c r="E347" s="35"/>
      <c r="F347" s="35"/>
      <c r="G347" s="118"/>
      <c r="H347" s="118"/>
      <c r="J347" s="35"/>
      <c r="K347" s="35"/>
      <c r="L347" s="35"/>
      <c r="M347" s="35"/>
    </row>
    <row r="348" spans="1:13" s="37" customFormat="1">
      <c r="A348" s="35"/>
      <c r="B348" s="35"/>
      <c r="C348" s="35"/>
      <c r="D348" s="35"/>
      <c r="E348" s="35"/>
      <c r="F348" s="35"/>
      <c r="G348" s="118"/>
      <c r="H348" s="118"/>
      <c r="J348" s="35"/>
      <c r="K348" s="35"/>
      <c r="L348" s="35"/>
      <c r="M348" s="35"/>
    </row>
    <row r="349" spans="1:13" s="37" customFormat="1">
      <c r="A349" s="35"/>
      <c r="B349" s="35"/>
      <c r="C349" s="35"/>
      <c r="D349" s="35"/>
      <c r="E349" s="35"/>
      <c r="F349" s="35"/>
      <c r="G349" s="118"/>
      <c r="H349" s="118"/>
      <c r="J349" s="35"/>
      <c r="K349" s="35"/>
      <c r="L349" s="35"/>
      <c r="M349" s="35"/>
    </row>
    <row r="350" spans="1:13" s="37" customFormat="1">
      <c r="A350" s="35"/>
      <c r="B350" s="35"/>
      <c r="C350" s="35"/>
      <c r="D350" s="35"/>
      <c r="E350" s="35"/>
      <c r="F350" s="35"/>
      <c r="G350" s="118"/>
      <c r="H350" s="118"/>
      <c r="J350" s="35"/>
      <c r="K350" s="35"/>
      <c r="L350" s="35"/>
      <c r="M350" s="35"/>
    </row>
    <row r="351" spans="1:13" s="37" customFormat="1">
      <c r="A351" s="35"/>
      <c r="B351" s="35"/>
      <c r="C351" s="35"/>
      <c r="D351" s="35"/>
      <c r="E351" s="35"/>
      <c r="F351" s="35"/>
      <c r="G351" s="118"/>
      <c r="H351" s="118"/>
      <c r="J351" s="35"/>
      <c r="K351" s="35"/>
      <c r="L351" s="35"/>
      <c r="M351" s="35"/>
    </row>
    <row r="352" spans="1:13" s="37" customFormat="1">
      <c r="A352" s="35"/>
      <c r="B352" s="35"/>
      <c r="C352" s="35"/>
      <c r="D352" s="35"/>
      <c r="E352" s="35"/>
      <c r="F352" s="35"/>
      <c r="G352" s="118"/>
      <c r="H352" s="118"/>
      <c r="J352" s="35"/>
      <c r="K352" s="35"/>
      <c r="L352" s="35"/>
      <c r="M352" s="35"/>
    </row>
    <row r="353" spans="1:13" s="37" customFormat="1">
      <c r="A353" s="35"/>
      <c r="B353" s="35"/>
      <c r="C353" s="35"/>
      <c r="D353" s="35"/>
      <c r="E353" s="35"/>
      <c r="F353" s="35"/>
      <c r="G353" s="118"/>
      <c r="H353" s="118"/>
      <c r="J353" s="35"/>
      <c r="K353" s="35"/>
      <c r="L353" s="35"/>
      <c r="M353" s="35"/>
    </row>
    <row r="354" spans="1:13" s="37" customFormat="1">
      <c r="A354" s="35"/>
      <c r="B354" s="35"/>
      <c r="C354" s="35"/>
      <c r="D354" s="35"/>
      <c r="E354" s="35"/>
      <c r="F354" s="35"/>
      <c r="G354" s="118"/>
      <c r="H354" s="118"/>
      <c r="J354" s="35"/>
      <c r="K354" s="35"/>
      <c r="L354" s="35"/>
      <c r="M354" s="35"/>
    </row>
    <row r="355" spans="1:13" s="37" customFormat="1">
      <c r="A355" s="35"/>
      <c r="B355" s="35"/>
      <c r="C355" s="35"/>
      <c r="D355" s="35"/>
      <c r="E355" s="35"/>
      <c r="F355" s="35"/>
      <c r="G355" s="118"/>
      <c r="H355" s="118"/>
      <c r="J355" s="35"/>
      <c r="K355" s="35"/>
      <c r="L355" s="35"/>
      <c r="M355" s="35"/>
    </row>
    <row r="356" spans="1:13" s="37" customFormat="1">
      <c r="A356" s="35"/>
      <c r="B356" s="35"/>
      <c r="C356" s="35"/>
      <c r="D356" s="35"/>
      <c r="E356" s="35"/>
      <c r="F356" s="35"/>
      <c r="G356" s="118"/>
      <c r="H356" s="118"/>
      <c r="J356" s="35"/>
      <c r="K356" s="35"/>
      <c r="L356" s="35"/>
      <c r="M356" s="35"/>
    </row>
    <row r="357" spans="1:13" s="37" customFormat="1">
      <c r="A357" s="35"/>
      <c r="B357" s="35"/>
      <c r="C357" s="35"/>
      <c r="D357" s="35"/>
      <c r="E357" s="35"/>
      <c r="F357" s="35"/>
      <c r="G357" s="118"/>
      <c r="H357" s="118"/>
      <c r="J357" s="35"/>
      <c r="K357" s="35"/>
      <c r="L357" s="35"/>
      <c r="M357" s="35"/>
    </row>
    <row r="358" spans="1:13" s="37" customFormat="1">
      <c r="A358" s="35"/>
      <c r="B358" s="35"/>
      <c r="C358" s="35"/>
      <c r="D358" s="35"/>
      <c r="E358" s="35"/>
      <c r="F358" s="35"/>
      <c r="G358" s="118"/>
      <c r="H358" s="118"/>
      <c r="J358" s="35"/>
      <c r="K358" s="35"/>
      <c r="L358" s="35"/>
      <c r="M358" s="35"/>
    </row>
    <row r="359" spans="1:13" s="37" customFormat="1">
      <c r="A359" s="35"/>
      <c r="B359" s="35"/>
      <c r="C359" s="35"/>
      <c r="D359" s="35"/>
      <c r="E359" s="35"/>
      <c r="F359" s="35"/>
      <c r="G359" s="118"/>
      <c r="H359" s="118"/>
      <c r="J359" s="35"/>
      <c r="K359" s="35"/>
      <c r="L359" s="35"/>
      <c r="M359" s="35"/>
    </row>
    <row r="360" spans="1:13" s="37" customFormat="1">
      <c r="A360" s="35"/>
      <c r="B360" s="35"/>
      <c r="C360" s="35"/>
      <c r="D360" s="35"/>
      <c r="E360" s="35"/>
      <c r="F360" s="35"/>
      <c r="G360" s="118"/>
      <c r="H360" s="118"/>
      <c r="J360" s="35"/>
      <c r="K360" s="35"/>
      <c r="L360" s="35"/>
      <c r="M360" s="35"/>
    </row>
    <row r="361" spans="1:13" s="37" customFormat="1">
      <c r="A361" s="35"/>
      <c r="B361" s="35"/>
      <c r="C361" s="35"/>
      <c r="D361" s="35"/>
      <c r="E361" s="35"/>
      <c r="F361" s="35"/>
      <c r="G361" s="118"/>
      <c r="H361" s="118"/>
      <c r="J361" s="35"/>
      <c r="K361" s="35"/>
      <c r="L361" s="35"/>
      <c r="M361" s="35"/>
    </row>
    <row r="362" spans="1:13" s="37" customFormat="1">
      <c r="A362" s="35"/>
      <c r="B362" s="35"/>
      <c r="C362" s="35"/>
      <c r="D362" s="35"/>
      <c r="E362" s="35"/>
      <c r="F362" s="35"/>
      <c r="G362" s="118"/>
      <c r="H362" s="118"/>
      <c r="J362" s="35"/>
      <c r="K362" s="35"/>
      <c r="L362" s="35"/>
      <c r="M362" s="35"/>
    </row>
    <row r="363" spans="1:13" s="37" customFormat="1">
      <c r="A363" s="35"/>
      <c r="B363" s="35"/>
      <c r="C363" s="35"/>
      <c r="D363" s="35"/>
      <c r="E363" s="35"/>
      <c r="F363" s="35"/>
      <c r="G363" s="118"/>
      <c r="H363" s="118"/>
      <c r="J363" s="35"/>
      <c r="K363" s="35"/>
      <c r="L363" s="35"/>
      <c r="M363" s="35"/>
    </row>
    <row r="364" spans="1:13" s="37" customFormat="1">
      <c r="A364" s="35"/>
      <c r="B364" s="35"/>
      <c r="C364" s="35"/>
      <c r="D364" s="35"/>
      <c r="E364" s="35"/>
      <c r="F364" s="35"/>
      <c r="G364" s="118"/>
      <c r="H364" s="118"/>
      <c r="J364" s="35"/>
      <c r="K364" s="35"/>
      <c r="L364" s="35"/>
      <c r="M364" s="35"/>
    </row>
    <row r="365" spans="1:13" s="37" customFormat="1">
      <c r="A365" s="35"/>
      <c r="B365" s="35"/>
      <c r="C365" s="35"/>
      <c r="D365" s="35"/>
      <c r="E365" s="35"/>
      <c r="F365" s="35"/>
      <c r="G365" s="118"/>
      <c r="H365" s="118"/>
      <c r="J365" s="35"/>
      <c r="K365" s="35"/>
      <c r="L365" s="35"/>
      <c r="M365" s="35"/>
    </row>
  </sheetData>
  <mergeCells count="342">
    <mergeCell ref="K9:M9"/>
    <mergeCell ref="G36:H36"/>
    <mergeCell ref="G37:H37"/>
    <mergeCell ref="G38:H38"/>
    <mergeCell ref="G39:H39"/>
    <mergeCell ref="G40:H40"/>
    <mergeCell ref="G35:H35"/>
    <mergeCell ref="E35:F35"/>
    <mergeCell ref="B40:D40"/>
    <mergeCell ref="G25:H25"/>
    <mergeCell ref="F1:H1"/>
    <mergeCell ref="F2:H2"/>
    <mergeCell ref="B4:I4"/>
    <mergeCell ref="E10:F10"/>
    <mergeCell ref="G10:H10"/>
    <mergeCell ref="E13:F13"/>
    <mergeCell ref="G13:H13"/>
    <mergeCell ref="B6:D6"/>
    <mergeCell ref="F6:G6"/>
    <mergeCell ref="B7:D7"/>
    <mergeCell ref="E7:F7"/>
    <mergeCell ref="G7:H7"/>
    <mergeCell ref="E9:F9"/>
    <mergeCell ref="G9:H9"/>
    <mergeCell ref="B5:D5"/>
    <mergeCell ref="E12:F12"/>
    <mergeCell ref="G12:H12"/>
    <mergeCell ref="B12:D12"/>
    <mergeCell ref="E11:F11"/>
    <mergeCell ref="G11:H11"/>
    <mergeCell ref="E19:F19"/>
    <mergeCell ref="E20:F20"/>
    <mergeCell ref="E21:F21"/>
    <mergeCell ref="E14:F14"/>
    <mergeCell ref="G14:H14"/>
    <mergeCell ref="G18:H18"/>
    <mergeCell ref="E16:F16"/>
    <mergeCell ref="G16:H16"/>
    <mergeCell ref="E15:F15"/>
    <mergeCell ref="G15:H15"/>
    <mergeCell ref="E24:F24"/>
    <mergeCell ref="G24:H24"/>
    <mergeCell ref="E22:F22"/>
    <mergeCell ref="B45:D45"/>
    <mergeCell ref="E45:F45"/>
    <mergeCell ref="E17:F17"/>
    <mergeCell ref="B43:G43"/>
    <mergeCell ref="B44:G44"/>
    <mergeCell ref="G23:H23"/>
    <mergeCell ref="E34:F34"/>
    <mergeCell ref="G17:H17"/>
    <mergeCell ref="E18:F18"/>
    <mergeCell ref="B32:I32"/>
    <mergeCell ref="C33:D33"/>
    <mergeCell ref="B18:D18"/>
    <mergeCell ref="B41:G41"/>
    <mergeCell ref="B42:G42"/>
    <mergeCell ref="B26:D26"/>
    <mergeCell ref="B29:G29"/>
    <mergeCell ref="G34:H34"/>
    <mergeCell ref="E28:F28"/>
    <mergeCell ref="E26:F26"/>
    <mergeCell ref="G28:H28"/>
    <mergeCell ref="E27:F27"/>
    <mergeCell ref="E23:F23"/>
    <mergeCell ref="E25:F25"/>
    <mergeCell ref="E51:F51"/>
    <mergeCell ref="E52:F52"/>
    <mergeCell ref="E53:F53"/>
    <mergeCell ref="E54:F54"/>
    <mergeCell ref="E55:F55"/>
    <mergeCell ref="E56:F56"/>
    <mergeCell ref="E46:F46"/>
    <mergeCell ref="E47:F47"/>
    <mergeCell ref="E48:F48"/>
    <mergeCell ref="E49:F49"/>
    <mergeCell ref="E50:F50"/>
    <mergeCell ref="E63:F63"/>
    <mergeCell ref="E64:F64"/>
    <mergeCell ref="E65:F65"/>
    <mergeCell ref="E66:F66"/>
    <mergeCell ref="E67:F67"/>
    <mergeCell ref="E68:F68"/>
    <mergeCell ref="E57:F57"/>
    <mergeCell ref="E58:F58"/>
    <mergeCell ref="E59:F59"/>
    <mergeCell ref="E60:F60"/>
    <mergeCell ref="E61:F61"/>
    <mergeCell ref="E62:F62"/>
    <mergeCell ref="E75:F75"/>
    <mergeCell ref="E76:F76"/>
    <mergeCell ref="E77:F77"/>
    <mergeCell ref="E78:F78"/>
    <mergeCell ref="E79:F79"/>
    <mergeCell ref="E80:F80"/>
    <mergeCell ref="E69:F69"/>
    <mergeCell ref="E70:F70"/>
    <mergeCell ref="E71:F71"/>
    <mergeCell ref="E72:F72"/>
    <mergeCell ref="E73:F73"/>
    <mergeCell ref="E74:F74"/>
    <mergeCell ref="E87:F87"/>
    <mergeCell ref="E88:F88"/>
    <mergeCell ref="E89:F89"/>
    <mergeCell ref="E90:F90"/>
    <mergeCell ref="E91:F91"/>
    <mergeCell ref="E92:F92"/>
    <mergeCell ref="E81:F81"/>
    <mergeCell ref="E82:F82"/>
    <mergeCell ref="E83:F83"/>
    <mergeCell ref="E84:F84"/>
    <mergeCell ref="E85:F85"/>
    <mergeCell ref="E86:F86"/>
    <mergeCell ref="E99:F99"/>
    <mergeCell ref="E100:F100"/>
    <mergeCell ref="E101:F101"/>
    <mergeCell ref="E102:F102"/>
    <mergeCell ref="E103:F103"/>
    <mergeCell ref="E104:F104"/>
    <mergeCell ref="E93:F93"/>
    <mergeCell ref="E94:F94"/>
    <mergeCell ref="E95:F95"/>
    <mergeCell ref="E96:F96"/>
    <mergeCell ref="E97:F97"/>
    <mergeCell ref="E98:F98"/>
    <mergeCell ref="E111:F111"/>
    <mergeCell ref="E112:F112"/>
    <mergeCell ref="E113:F113"/>
    <mergeCell ref="E114:F114"/>
    <mergeCell ref="E115:F115"/>
    <mergeCell ref="E116:F116"/>
    <mergeCell ref="E105:F105"/>
    <mergeCell ref="E106:F106"/>
    <mergeCell ref="E107:F107"/>
    <mergeCell ref="E108:F108"/>
    <mergeCell ref="E109:F109"/>
    <mergeCell ref="E110:F110"/>
    <mergeCell ref="E123:F123"/>
    <mergeCell ref="E124:F124"/>
    <mergeCell ref="E125:F125"/>
    <mergeCell ref="E126:F126"/>
    <mergeCell ref="E127:F127"/>
    <mergeCell ref="E128:F128"/>
    <mergeCell ref="E117:F117"/>
    <mergeCell ref="E118:F118"/>
    <mergeCell ref="E119:F119"/>
    <mergeCell ref="E120:F120"/>
    <mergeCell ref="E121:F121"/>
    <mergeCell ref="E122:F122"/>
    <mergeCell ref="E135:F135"/>
    <mergeCell ref="E136:F136"/>
    <mergeCell ref="E137:F137"/>
    <mergeCell ref="E138:F138"/>
    <mergeCell ref="E139:F139"/>
    <mergeCell ref="E140:F140"/>
    <mergeCell ref="E129:F129"/>
    <mergeCell ref="E130:F130"/>
    <mergeCell ref="E131:F131"/>
    <mergeCell ref="E132:F132"/>
    <mergeCell ref="E133:F133"/>
    <mergeCell ref="E134:F134"/>
    <mergeCell ref="E147:F147"/>
    <mergeCell ref="E148:F148"/>
    <mergeCell ref="E149:F149"/>
    <mergeCell ref="E150:F150"/>
    <mergeCell ref="E151:F151"/>
    <mergeCell ref="E152:F152"/>
    <mergeCell ref="E141:F141"/>
    <mergeCell ref="E142:F142"/>
    <mergeCell ref="E143:F143"/>
    <mergeCell ref="E144:F144"/>
    <mergeCell ref="E145:F145"/>
    <mergeCell ref="E146:F146"/>
    <mergeCell ref="E159:F159"/>
    <mergeCell ref="E160:F160"/>
    <mergeCell ref="E161:F161"/>
    <mergeCell ref="E162:F162"/>
    <mergeCell ref="E163:F163"/>
    <mergeCell ref="E164:F164"/>
    <mergeCell ref="E153:F153"/>
    <mergeCell ref="E154:F154"/>
    <mergeCell ref="E155:F155"/>
    <mergeCell ref="E156:F156"/>
    <mergeCell ref="E157:F157"/>
    <mergeCell ref="E158:F158"/>
    <mergeCell ref="E171:F171"/>
    <mergeCell ref="E172:F172"/>
    <mergeCell ref="E173:F173"/>
    <mergeCell ref="E174:F174"/>
    <mergeCell ref="E175:F175"/>
    <mergeCell ref="E176:F176"/>
    <mergeCell ref="E165:F165"/>
    <mergeCell ref="E166:F166"/>
    <mergeCell ref="E167:F167"/>
    <mergeCell ref="E168:F168"/>
    <mergeCell ref="E169:F169"/>
    <mergeCell ref="E170:F170"/>
    <mergeCell ref="E183:F183"/>
    <mergeCell ref="E184:F184"/>
    <mergeCell ref="E185:F185"/>
    <mergeCell ref="E186:F186"/>
    <mergeCell ref="E187:F187"/>
    <mergeCell ref="E188:F188"/>
    <mergeCell ref="E177:F177"/>
    <mergeCell ref="E178:F178"/>
    <mergeCell ref="E179:F179"/>
    <mergeCell ref="E180:F180"/>
    <mergeCell ref="E181:F181"/>
    <mergeCell ref="E182:F182"/>
    <mergeCell ref="E195:F195"/>
    <mergeCell ref="E196:F196"/>
    <mergeCell ref="E197:F197"/>
    <mergeCell ref="E198:F198"/>
    <mergeCell ref="E199:F199"/>
    <mergeCell ref="E200:F200"/>
    <mergeCell ref="E189:F189"/>
    <mergeCell ref="E190:F190"/>
    <mergeCell ref="E191:F191"/>
    <mergeCell ref="E192:F192"/>
    <mergeCell ref="E193:F193"/>
    <mergeCell ref="E194:F194"/>
    <mergeCell ref="E207:F207"/>
    <mergeCell ref="E208:F208"/>
    <mergeCell ref="E209:F209"/>
    <mergeCell ref="E210:F210"/>
    <mergeCell ref="E211:F211"/>
    <mergeCell ref="E212:F212"/>
    <mergeCell ref="E201:F201"/>
    <mergeCell ref="E202:F202"/>
    <mergeCell ref="E203:F203"/>
    <mergeCell ref="E204:F204"/>
    <mergeCell ref="E205:F205"/>
    <mergeCell ref="E206:F206"/>
    <mergeCell ref="E219:F219"/>
    <mergeCell ref="E220:F220"/>
    <mergeCell ref="E221:F221"/>
    <mergeCell ref="E222:F222"/>
    <mergeCell ref="E223:F223"/>
    <mergeCell ref="E224:F224"/>
    <mergeCell ref="E213:F213"/>
    <mergeCell ref="E214:F214"/>
    <mergeCell ref="E215:F215"/>
    <mergeCell ref="E216:F216"/>
    <mergeCell ref="E217:F217"/>
    <mergeCell ref="E218:F218"/>
    <mergeCell ref="E231:F231"/>
    <mergeCell ref="E232:F232"/>
    <mergeCell ref="E233:F233"/>
    <mergeCell ref="E234:F234"/>
    <mergeCell ref="E235:F235"/>
    <mergeCell ref="E236:F236"/>
    <mergeCell ref="E225:F225"/>
    <mergeCell ref="E226:F226"/>
    <mergeCell ref="E227:F227"/>
    <mergeCell ref="E228:F228"/>
    <mergeCell ref="E229:F229"/>
    <mergeCell ref="E230:F230"/>
    <mergeCell ref="E246:F246"/>
    <mergeCell ref="E247:F247"/>
    <mergeCell ref="E248:F248"/>
    <mergeCell ref="E237:F237"/>
    <mergeCell ref="E238:F238"/>
    <mergeCell ref="E239:F239"/>
    <mergeCell ref="E240:F240"/>
    <mergeCell ref="E241:F241"/>
    <mergeCell ref="E242:F242"/>
    <mergeCell ref="G364:H364"/>
    <mergeCell ref="G353:H353"/>
    <mergeCell ref="G354:H354"/>
    <mergeCell ref="G355:H355"/>
    <mergeCell ref="G356:H356"/>
    <mergeCell ref="G357:H357"/>
    <mergeCell ref="G358:H358"/>
    <mergeCell ref="G359:H359"/>
    <mergeCell ref="G360:H360"/>
    <mergeCell ref="G361:H361"/>
    <mergeCell ref="G362:H362"/>
    <mergeCell ref="G363:H363"/>
    <mergeCell ref="G316:H316"/>
    <mergeCell ref="G324:H324"/>
    <mergeCell ref="G347:H347"/>
    <mergeCell ref="G348:H348"/>
    <mergeCell ref="G317:H317"/>
    <mergeCell ref="G318:H318"/>
    <mergeCell ref="G319:H319"/>
    <mergeCell ref="G320:H320"/>
    <mergeCell ref="G321:H321"/>
    <mergeCell ref="G322:H322"/>
    <mergeCell ref="G323:H323"/>
    <mergeCell ref="G327:H327"/>
    <mergeCell ref="G328:H328"/>
    <mergeCell ref="G341:H341"/>
    <mergeCell ref="G325:H325"/>
    <mergeCell ref="G326:H326"/>
    <mergeCell ref="B37:D37"/>
    <mergeCell ref="E37:F37"/>
    <mergeCell ref="B38:D38"/>
    <mergeCell ref="E38:F38"/>
    <mergeCell ref="E261:F261"/>
    <mergeCell ref="E262:F262"/>
    <mergeCell ref="E263:F263"/>
    <mergeCell ref="E264:F264"/>
    <mergeCell ref="G315:H315"/>
    <mergeCell ref="E255:F255"/>
    <mergeCell ref="E256:F256"/>
    <mergeCell ref="E257:F257"/>
    <mergeCell ref="E258:F258"/>
    <mergeCell ref="E259:F259"/>
    <mergeCell ref="E260:F260"/>
    <mergeCell ref="E249:F249"/>
    <mergeCell ref="E250:F250"/>
    <mergeCell ref="E251:F251"/>
    <mergeCell ref="E252:F252"/>
    <mergeCell ref="E253:F253"/>
    <mergeCell ref="E254:F254"/>
    <mergeCell ref="E243:F243"/>
    <mergeCell ref="E244:F244"/>
    <mergeCell ref="E245:F245"/>
    <mergeCell ref="G365:H365"/>
    <mergeCell ref="G26:H26"/>
    <mergeCell ref="G27:H27"/>
    <mergeCell ref="G346:H346"/>
    <mergeCell ref="G335:H335"/>
    <mergeCell ref="G336:H336"/>
    <mergeCell ref="G337:H337"/>
    <mergeCell ref="G338:H338"/>
    <mergeCell ref="G339:H339"/>
    <mergeCell ref="G340:H340"/>
    <mergeCell ref="G329:H329"/>
    <mergeCell ref="G330:H330"/>
    <mergeCell ref="G331:H331"/>
    <mergeCell ref="G332:H332"/>
    <mergeCell ref="G333:H333"/>
    <mergeCell ref="G334:H334"/>
    <mergeCell ref="G352:H352"/>
    <mergeCell ref="G349:H349"/>
    <mergeCell ref="G350:H350"/>
    <mergeCell ref="G351:H351"/>
    <mergeCell ref="G342:H342"/>
    <mergeCell ref="G343:H343"/>
    <mergeCell ref="G344:H344"/>
    <mergeCell ref="G345:H345"/>
  </mergeCells>
  <pageMargins left="0.51181102362204722" right="0.51181102362204722" top="0.74803149606299213" bottom="0.74803149606299213" header="0.51181102362204722" footer="0.51181102362204722"/>
  <pageSetup scale="79" firstPageNumber="0" orientation="portrait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18"/>
  <sheetViews>
    <sheetView workbookViewId="0">
      <selection activeCell="A10" sqref="A10"/>
    </sheetView>
  </sheetViews>
  <sheetFormatPr baseColWidth="10" defaultRowHeight="14.4"/>
  <cols>
    <col min="1" max="1" width="83.44140625" style="68" customWidth="1"/>
    <col min="2" max="256" width="11.44140625" style="68"/>
    <col min="257" max="257" width="83.44140625" style="68" customWidth="1"/>
    <col min="258" max="512" width="11.44140625" style="68"/>
    <col min="513" max="513" width="83.44140625" style="68" customWidth="1"/>
    <col min="514" max="768" width="11.44140625" style="68"/>
    <col min="769" max="769" width="83.44140625" style="68" customWidth="1"/>
    <col min="770" max="1024" width="11.44140625" style="68"/>
    <col min="1025" max="1025" width="83.44140625" style="68" customWidth="1"/>
    <col min="1026" max="1280" width="11.44140625" style="68"/>
    <col min="1281" max="1281" width="83.44140625" style="68" customWidth="1"/>
    <col min="1282" max="1536" width="11.44140625" style="68"/>
    <col min="1537" max="1537" width="83.44140625" style="68" customWidth="1"/>
    <col min="1538" max="1792" width="11.44140625" style="68"/>
    <col min="1793" max="1793" width="83.44140625" style="68" customWidth="1"/>
    <col min="1794" max="2048" width="11.44140625" style="68"/>
    <col min="2049" max="2049" width="83.44140625" style="68" customWidth="1"/>
    <col min="2050" max="2304" width="11.44140625" style="68"/>
    <col min="2305" max="2305" width="83.44140625" style="68" customWidth="1"/>
    <col min="2306" max="2560" width="11.44140625" style="68"/>
    <col min="2561" max="2561" width="83.44140625" style="68" customWidth="1"/>
    <col min="2562" max="2816" width="11.44140625" style="68"/>
    <col min="2817" max="2817" width="83.44140625" style="68" customWidth="1"/>
    <col min="2818" max="3072" width="11.44140625" style="68"/>
    <col min="3073" max="3073" width="83.44140625" style="68" customWidth="1"/>
    <col min="3074" max="3328" width="11.44140625" style="68"/>
    <col min="3329" max="3329" width="83.44140625" style="68" customWidth="1"/>
    <col min="3330" max="3584" width="11.44140625" style="68"/>
    <col min="3585" max="3585" width="83.44140625" style="68" customWidth="1"/>
    <col min="3586" max="3840" width="11.44140625" style="68"/>
    <col min="3841" max="3841" width="83.44140625" style="68" customWidth="1"/>
    <col min="3842" max="4096" width="11.44140625" style="68"/>
    <col min="4097" max="4097" width="83.44140625" style="68" customWidth="1"/>
    <col min="4098" max="4352" width="11.44140625" style="68"/>
    <col min="4353" max="4353" width="83.44140625" style="68" customWidth="1"/>
    <col min="4354" max="4608" width="11.44140625" style="68"/>
    <col min="4609" max="4609" width="83.44140625" style="68" customWidth="1"/>
    <col min="4610" max="4864" width="11.44140625" style="68"/>
    <col min="4865" max="4865" width="83.44140625" style="68" customWidth="1"/>
    <col min="4866" max="5120" width="11.44140625" style="68"/>
    <col min="5121" max="5121" width="83.44140625" style="68" customWidth="1"/>
    <col min="5122" max="5376" width="11.44140625" style="68"/>
    <col min="5377" max="5377" width="83.44140625" style="68" customWidth="1"/>
    <col min="5378" max="5632" width="11.44140625" style="68"/>
    <col min="5633" max="5633" width="83.44140625" style="68" customWidth="1"/>
    <col min="5634" max="5888" width="11.44140625" style="68"/>
    <col min="5889" max="5889" width="83.44140625" style="68" customWidth="1"/>
    <col min="5890" max="6144" width="11.44140625" style="68"/>
    <col min="6145" max="6145" width="83.44140625" style="68" customWidth="1"/>
    <col min="6146" max="6400" width="11.44140625" style="68"/>
    <col min="6401" max="6401" width="83.44140625" style="68" customWidth="1"/>
    <col min="6402" max="6656" width="11.44140625" style="68"/>
    <col min="6657" max="6657" width="83.44140625" style="68" customWidth="1"/>
    <col min="6658" max="6912" width="11.44140625" style="68"/>
    <col min="6913" max="6913" width="83.44140625" style="68" customWidth="1"/>
    <col min="6914" max="7168" width="11.44140625" style="68"/>
    <col min="7169" max="7169" width="83.44140625" style="68" customWidth="1"/>
    <col min="7170" max="7424" width="11.44140625" style="68"/>
    <col min="7425" max="7425" width="83.44140625" style="68" customWidth="1"/>
    <col min="7426" max="7680" width="11.44140625" style="68"/>
    <col min="7681" max="7681" width="83.44140625" style="68" customWidth="1"/>
    <col min="7682" max="7936" width="11.44140625" style="68"/>
    <col min="7937" max="7937" width="83.44140625" style="68" customWidth="1"/>
    <col min="7938" max="8192" width="11.44140625" style="68"/>
    <col min="8193" max="8193" width="83.44140625" style="68" customWidth="1"/>
    <col min="8194" max="8448" width="11.44140625" style="68"/>
    <col min="8449" max="8449" width="83.44140625" style="68" customWidth="1"/>
    <col min="8450" max="8704" width="11.44140625" style="68"/>
    <col min="8705" max="8705" width="83.44140625" style="68" customWidth="1"/>
    <col min="8706" max="8960" width="11.44140625" style="68"/>
    <col min="8961" max="8961" width="83.44140625" style="68" customWidth="1"/>
    <col min="8962" max="9216" width="11.44140625" style="68"/>
    <col min="9217" max="9217" width="83.44140625" style="68" customWidth="1"/>
    <col min="9218" max="9472" width="11.44140625" style="68"/>
    <col min="9473" max="9473" width="83.44140625" style="68" customWidth="1"/>
    <col min="9474" max="9728" width="11.44140625" style="68"/>
    <col min="9729" max="9729" width="83.44140625" style="68" customWidth="1"/>
    <col min="9730" max="9984" width="11.44140625" style="68"/>
    <col min="9985" max="9985" width="83.44140625" style="68" customWidth="1"/>
    <col min="9986" max="10240" width="11.44140625" style="68"/>
    <col min="10241" max="10241" width="83.44140625" style="68" customWidth="1"/>
    <col min="10242" max="10496" width="11.44140625" style="68"/>
    <col min="10497" max="10497" width="83.44140625" style="68" customWidth="1"/>
    <col min="10498" max="10752" width="11.44140625" style="68"/>
    <col min="10753" max="10753" width="83.44140625" style="68" customWidth="1"/>
    <col min="10754" max="11008" width="11.44140625" style="68"/>
    <col min="11009" max="11009" width="83.44140625" style="68" customWidth="1"/>
    <col min="11010" max="11264" width="11.44140625" style="68"/>
    <col min="11265" max="11265" width="83.44140625" style="68" customWidth="1"/>
    <col min="11266" max="11520" width="11.44140625" style="68"/>
    <col min="11521" max="11521" width="83.44140625" style="68" customWidth="1"/>
    <col min="11522" max="11776" width="11.44140625" style="68"/>
    <col min="11777" max="11777" width="83.44140625" style="68" customWidth="1"/>
    <col min="11778" max="12032" width="11.44140625" style="68"/>
    <col min="12033" max="12033" width="83.44140625" style="68" customWidth="1"/>
    <col min="12034" max="12288" width="11.44140625" style="68"/>
    <col min="12289" max="12289" width="83.44140625" style="68" customWidth="1"/>
    <col min="12290" max="12544" width="11.44140625" style="68"/>
    <col min="12545" max="12545" width="83.44140625" style="68" customWidth="1"/>
    <col min="12546" max="12800" width="11.44140625" style="68"/>
    <col min="12801" max="12801" width="83.44140625" style="68" customWidth="1"/>
    <col min="12802" max="13056" width="11.44140625" style="68"/>
    <col min="13057" max="13057" width="83.44140625" style="68" customWidth="1"/>
    <col min="13058" max="13312" width="11.44140625" style="68"/>
    <col min="13313" max="13313" width="83.44140625" style="68" customWidth="1"/>
    <col min="13314" max="13568" width="11.44140625" style="68"/>
    <col min="13569" max="13569" width="83.44140625" style="68" customWidth="1"/>
    <col min="13570" max="13824" width="11.44140625" style="68"/>
    <col min="13825" max="13825" width="83.44140625" style="68" customWidth="1"/>
    <col min="13826" max="14080" width="11.44140625" style="68"/>
    <col min="14081" max="14081" width="83.44140625" style="68" customWidth="1"/>
    <col min="14082" max="14336" width="11.44140625" style="68"/>
    <col min="14337" max="14337" width="83.44140625" style="68" customWidth="1"/>
    <col min="14338" max="14592" width="11.44140625" style="68"/>
    <col min="14593" max="14593" width="83.44140625" style="68" customWidth="1"/>
    <col min="14594" max="14848" width="11.44140625" style="68"/>
    <col min="14849" max="14849" width="83.44140625" style="68" customWidth="1"/>
    <col min="14850" max="15104" width="11.44140625" style="68"/>
    <col min="15105" max="15105" width="83.44140625" style="68" customWidth="1"/>
    <col min="15106" max="15360" width="11.44140625" style="68"/>
    <col min="15361" max="15361" width="83.44140625" style="68" customWidth="1"/>
    <col min="15362" max="15616" width="11.44140625" style="68"/>
    <col min="15617" max="15617" width="83.44140625" style="68" customWidth="1"/>
    <col min="15618" max="15872" width="11.44140625" style="68"/>
    <col min="15873" max="15873" width="83.44140625" style="68" customWidth="1"/>
    <col min="15874" max="16128" width="11.44140625" style="68"/>
    <col min="16129" max="16129" width="83.44140625" style="68" customWidth="1"/>
    <col min="16130" max="16384" width="11.44140625" style="68"/>
  </cols>
  <sheetData>
    <row r="1" spans="1:1" ht="17.399999999999999">
      <c r="A1" s="67" t="s">
        <v>114</v>
      </c>
    </row>
    <row r="2" spans="1:1" ht="17.399999999999999">
      <c r="A2" s="67"/>
    </row>
    <row r="3" spans="1:1" ht="17.399999999999999">
      <c r="A3" s="67" t="s">
        <v>115</v>
      </c>
    </row>
    <row r="4" spans="1:1" ht="17.399999999999999">
      <c r="A4" s="69" t="s">
        <v>99</v>
      </c>
    </row>
    <row r="5" spans="1:1" ht="17.399999999999999">
      <c r="A5" s="70" t="s">
        <v>116</v>
      </c>
    </row>
    <row r="6" spans="1:1" ht="17.399999999999999">
      <c r="A6" s="70" t="s">
        <v>117</v>
      </c>
    </row>
    <row r="7" spans="1:1" ht="7.5" customHeight="1">
      <c r="A7" s="69"/>
    </row>
    <row r="8" spans="1:1" ht="17.399999999999999">
      <c r="A8" s="67" t="s">
        <v>118</v>
      </c>
    </row>
    <row r="9" spans="1:1" ht="7.5" customHeight="1">
      <c r="A9" s="67"/>
    </row>
    <row r="10" spans="1:1" ht="17.399999999999999">
      <c r="A10" s="71" t="s">
        <v>128</v>
      </c>
    </row>
    <row r="11" spans="1:1" ht="17.399999999999999">
      <c r="A11" s="71" t="s">
        <v>98</v>
      </c>
    </row>
    <row r="12" spans="1:1" ht="17.399999999999999">
      <c r="A12" s="71" t="s">
        <v>119</v>
      </c>
    </row>
    <row r="13" spans="1:1" ht="17.399999999999999">
      <c r="A13" s="71" t="s">
        <v>120</v>
      </c>
    </row>
    <row r="14" spans="1:1" ht="17.399999999999999">
      <c r="A14" s="71" t="s">
        <v>121</v>
      </c>
    </row>
    <row r="15" spans="1:1" ht="7.5" customHeight="1">
      <c r="A15" s="71"/>
    </row>
    <row r="16" spans="1:1" ht="17.399999999999999">
      <c r="A16" s="67" t="s">
        <v>123</v>
      </c>
    </row>
    <row r="17" spans="1:1" ht="7.5" customHeight="1">
      <c r="A17" s="67"/>
    </row>
    <row r="18" spans="1:1" ht="17.399999999999999">
      <c r="A18" s="71" t="s">
        <v>122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37"/>
  <sheetViews>
    <sheetView workbookViewId="0">
      <selection activeCell="A18" sqref="A18"/>
    </sheetView>
  </sheetViews>
  <sheetFormatPr baseColWidth="10" defaultColWidth="9.109375" defaultRowHeight="13.2"/>
  <cols>
    <col min="1" max="1" width="83.88671875" style="11" customWidth="1"/>
    <col min="2" max="2" width="10.44140625" style="11" customWidth="1"/>
    <col min="3" max="16384" width="9.109375" style="11"/>
  </cols>
  <sheetData>
    <row r="1" spans="1:2" ht="22.8">
      <c r="A1" s="10" t="s">
        <v>96</v>
      </c>
    </row>
    <row r="2" spans="1:2" ht="15.6">
      <c r="A2" s="12"/>
    </row>
    <row r="3" spans="1:2" ht="17.399999999999999">
      <c r="A3" s="13" t="s">
        <v>23</v>
      </c>
      <c r="B3" s="13" t="s">
        <v>24</v>
      </c>
    </row>
    <row r="4" spans="1:2">
      <c r="A4" s="14" t="s">
        <v>25</v>
      </c>
    </row>
    <row r="5" spans="1:2" ht="10.5" customHeight="1">
      <c r="A5" s="15"/>
      <c r="B5" s="16"/>
    </row>
    <row r="6" spans="1:2" ht="15.6">
      <c r="A6" s="17" t="s">
        <v>7</v>
      </c>
      <c r="B6" s="16"/>
    </row>
    <row r="7" spans="1:2" ht="11.25" customHeight="1">
      <c r="A7" s="18" t="s">
        <v>26</v>
      </c>
      <c r="B7" s="16"/>
    </row>
    <row r="8" spans="1:2" ht="11.25" customHeight="1">
      <c r="A8" s="12"/>
      <c r="B8" s="16"/>
    </row>
    <row r="9" spans="1:2" ht="15.6">
      <c r="A9" s="12" t="s">
        <v>27</v>
      </c>
      <c r="B9" s="19">
        <v>24800</v>
      </c>
    </row>
    <row r="10" spans="1:2" ht="15.6">
      <c r="A10" s="12" t="s">
        <v>95</v>
      </c>
      <c r="B10" s="16"/>
    </row>
    <row r="11" spans="1:2" ht="15.6">
      <c r="A11" s="12" t="s">
        <v>28</v>
      </c>
      <c r="B11" s="16"/>
    </row>
    <row r="12" spans="1:2" ht="15.6">
      <c r="A12" s="12" t="s">
        <v>29</v>
      </c>
      <c r="B12" s="16">
        <v>29500</v>
      </c>
    </row>
    <row r="13" spans="1:2" ht="15.6">
      <c r="A13" s="12" t="s">
        <v>30</v>
      </c>
      <c r="B13" s="16"/>
    </row>
    <row r="14" spans="1:2" ht="15.6">
      <c r="A14" s="12" t="s">
        <v>31</v>
      </c>
      <c r="B14" s="16"/>
    </row>
    <row r="15" spans="1:2" ht="15.6">
      <c r="A15" s="12" t="s">
        <v>32</v>
      </c>
      <c r="B15" s="16"/>
    </row>
    <row r="16" spans="1:2" ht="15.6">
      <c r="A16" s="12" t="s">
        <v>33</v>
      </c>
      <c r="B16" s="16">
        <v>34800</v>
      </c>
    </row>
    <row r="17" spans="1:2" ht="18.75" customHeight="1">
      <c r="A17" s="12"/>
      <c r="B17" s="16"/>
    </row>
    <row r="18" spans="1:2" ht="17.25" customHeight="1">
      <c r="A18" s="17" t="s">
        <v>14</v>
      </c>
      <c r="B18" s="19">
        <v>34800</v>
      </c>
    </row>
    <row r="19" spans="1:2" ht="10.5" customHeight="1">
      <c r="A19" s="18" t="s">
        <v>34</v>
      </c>
      <c r="B19" s="16"/>
    </row>
    <row r="20" spans="1:2" ht="10.5" customHeight="1">
      <c r="A20" s="18"/>
      <c r="B20" s="16"/>
    </row>
    <row r="21" spans="1:2" ht="15.6">
      <c r="A21" s="12" t="s">
        <v>35</v>
      </c>
      <c r="B21" s="16"/>
    </row>
    <row r="22" spans="1:2" ht="13.8">
      <c r="A22" s="18" t="s">
        <v>36</v>
      </c>
      <c r="B22" s="16"/>
    </row>
    <row r="23" spans="1:2" ht="15.75" customHeight="1">
      <c r="A23" s="12" t="s">
        <v>37</v>
      </c>
      <c r="B23" s="16"/>
    </row>
    <row r="24" spans="1:2" ht="15.75" customHeight="1">
      <c r="A24" s="12" t="s">
        <v>38</v>
      </c>
      <c r="B24" s="16"/>
    </row>
    <row r="25" spans="1:2" ht="15.75" customHeight="1">
      <c r="A25" s="12" t="s">
        <v>39</v>
      </c>
      <c r="B25" s="16"/>
    </row>
    <row r="26" spans="1:2" ht="15.6">
      <c r="A26" s="12" t="s">
        <v>40</v>
      </c>
      <c r="B26" s="16"/>
    </row>
    <row r="27" spans="1:2" ht="7.5" customHeight="1">
      <c r="A27" s="12"/>
      <c r="B27" s="16"/>
    </row>
    <row r="28" spans="1:2" ht="18" customHeight="1">
      <c r="A28" s="12" t="s">
        <v>41</v>
      </c>
      <c r="B28" s="16"/>
    </row>
    <row r="29" spans="1:2" ht="14.25" customHeight="1">
      <c r="A29" s="12" t="s">
        <v>42</v>
      </c>
      <c r="B29" s="16"/>
    </row>
    <row r="30" spans="1:2" ht="21" customHeight="1">
      <c r="A30" s="12"/>
      <c r="B30" s="16"/>
    </row>
    <row r="31" spans="1:2" ht="15.6">
      <c r="A31" s="17" t="s">
        <v>43</v>
      </c>
      <c r="B31" s="16"/>
    </row>
    <row r="32" spans="1:2" ht="9.75" customHeight="1">
      <c r="A32" s="17"/>
      <c r="B32" s="16"/>
    </row>
    <row r="33" spans="1:2" ht="15.6">
      <c r="A33" s="12" t="s">
        <v>44</v>
      </c>
      <c r="B33" s="19">
        <v>12000</v>
      </c>
    </row>
    <row r="34" spans="1:2" ht="15.6">
      <c r="A34" s="12" t="s">
        <v>45</v>
      </c>
      <c r="B34" s="16">
        <v>12000</v>
      </c>
    </row>
    <row r="35" spans="1:2" ht="16.5" customHeight="1">
      <c r="A35" s="12" t="s">
        <v>46</v>
      </c>
      <c r="B35" s="16">
        <v>10000</v>
      </c>
    </row>
    <row r="36" spans="1:2" ht="15" customHeight="1">
      <c r="A36" s="12" t="s">
        <v>47</v>
      </c>
      <c r="B36" s="16"/>
    </row>
    <row r="37" spans="1:2" ht="15.6">
      <c r="A37" s="12" t="s">
        <v>48</v>
      </c>
      <c r="B37" s="16"/>
    </row>
  </sheetData>
  <printOptions horizontalCentered="1"/>
  <pageMargins left="0.75" right="0.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37"/>
  <sheetViews>
    <sheetView workbookViewId="0">
      <selection sqref="A1:A37"/>
    </sheetView>
  </sheetViews>
  <sheetFormatPr baseColWidth="10" defaultColWidth="9.109375" defaultRowHeight="13.2"/>
  <cols>
    <col min="1" max="1" width="93.44140625" style="55" customWidth="1"/>
    <col min="2" max="16384" width="9.109375" style="55"/>
  </cols>
  <sheetData>
    <row r="1" spans="1:1" ht="18" customHeight="1">
      <c r="A1" s="142" t="s">
        <v>221</v>
      </c>
    </row>
    <row r="2" spans="1:1" ht="10.5" customHeight="1"/>
    <row r="3" spans="1:1" ht="18" customHeight="1">
      <c r="A3" s="56" t="s">
        <v>206</v>
      </c>
    </row>
    <row r="4" spans="1:1" ht="10.5" customHeight="1"/>
    <row r="5" spans="1:1" ht="18" customHeight="1">
      <c r="A5" s="54" t="s">
        <v>207</v>
      </c>
    </row>
    <row r="6" spans="1:1" ht="10.5" customHeight="1"/>
    <row r="7" spans="1:1" ht="18" customHeight="1">
      <c r="A7" s="56" t="s">
        <v>208</v>
      </c>
    </row>
    <row r="8" spans="1:1" ht="10.5" customHeight="1">
      <c r="A8" s="147" t="s">
        <v>226</v>
      </c>
    </row>
    <row r="9" spans="1:1" ht="18" customHeight="1">
      <c r="A9" s="143" t="s">
        <v>224</v>
      </c>
    </row>
    <row r="10" spans="1:1" ht="18" hidden="1" customHeight="1">
      <c r="A10" s="144" t="s">
        <v>209</v>
      </c>
    </row>
    <row r="11" spans="1:1" ht="18" hidden="1" customHeight="1">
      <c r="A11" s="54"/>
    </row>
    <row r="12" spans="1:1" ht="9.6" customHeight="1">
      <c r="A12" s="144"/>
    </row>
    <row r="13" spans="1:1" ht="18" customHeight="1">
      <c r="A13" s="143" t="s">
        <v>225</v>
      </c>
    </row>
    <row r="14" spans="1:1" ht="10.5" customHeight="1">
      <c r="A14" s="145"/>
    </row>
    <row r="15" spans="1:1" ht="18" customHeight="1">
      <c r="A15" s="54" t="s">
        <v>210</v>
      </c>
    </row>
    <row r="16" spans="1:1" ht="18" customHeight="1">
      <c r="A16" s="54"/>
    </row>
    <row r="17" spans="1:1" ht="18" customHeight="1">
      <c r="A17" s="56" t="s">
        <v>211</v>
      </c>
    </row>
    <row r="18" spans="1:1" ht="10.5" customHeight="1">
      <c r="A18" s="56"/>
    </row>
    <row r="19" spans="1:1" ht="18" customHeight="1">
      <c r="A19" s="54" t="s">
        <v>212</v>
      </c>
    </row>
    <row r="20" spans="1:1" ht="18" customHeight="1">
      <c r="A20" s="54" t="s">
        <v>98</v>
      </c>
    </row>
    <row r="21" spans="1:1" ht="18" customHeight="1">
      <c r="A21" s="54" t="s">
        <v>213</v>
      </c>
    </row>
    <row r="22" spans="1:1" ht="18" customHeight="1">
      <c r="A22" s="58" t="s">
        <v>99</v>
      </c>
    </row>
    <row r="23" spans="1:1" ht="18" customHeight="1">
      <c r="A23" s="54" t="s">
        <v>214</v>
      </c>
    </row>
    <row r="24" spans="1:1" ht="18" customHeight="1">
      <c r="A24" s="54" t="s">
        <v>215</v>
      </c>
    </row>
    <row r="25" spans="1:1" ht="18" customHeight="1">
      <c r="A25" s="54" t="s">
        <v>216</v>
      </c>
    </row>
    <row r="26" spans="1:1" ht="10.5" customHeight="1">
      <c r="A26" s="54"/>
    </row>
    <row r="27" spans="1:1" ht="18" customHeight="1">
      <c r="A27" s="56" t="s">
        <v>242</v>
      </c>
    </row>
    <row r="28" spans="1:1" ht="10.5" customHeight="1">
      <c r="A28" s="56"/>
    </row>
    <row r="29" spans="1:1" ht="17.399999999999999">
      <c r="A29" s="58" t="s">
        <v>217</v>
      </c>
    </row>
    <row r="30" spans="1:1" ht="10.5" customHeight="1"/>
    <row r="31" spans="1:1" ht="15.9" customHeight="1">
      <c r="A31" s="56" t="s">
        <v>232</v>
      </c>
    </row>
    <row r="32" spans="1:1" ht="9.75" customHeight="1">
      <c r="A32" s="58"/>
    </row>
    <row r="33" spans="1:1" ht="15.9" customHeight="1">
      <c r="A33" s="54" t="s">
        <v>218</v>
      </c>
    </row>
    <row r="34" spans="1:1" ht="15.9" customHeight="1">
      <c r="A34" s="58"/>
    </row>
    <row r="35" spans="1:1" ht="18" customHeight="1">
      <c r="A35" s="56" t="s">
        <v>219</v>
      </c>
    </row>
    <row r="36" spans="1:1" ht="10.5" customHeight="1"/>
    <row r="37" spans="1:1" ht="18" customHeight="1">
      <c r="A37" s="54" t="s">
        <v>220</v>
      </c>
    </row>
  </sheetData>
  <pageMargins left="0.75" right="0.75" top="1" bottom="1" header="0.5" footer="0.5"/>
  <pageSetup orientation="portrait" horizontalDpi="4294967295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5"/>
  <sheetViews>
    <sheetView topLeftCell="A7" workbookViewId="0">
      <selection activeCell="A26" sqref="A26:XFD26"/>
    </sheetView>
  </sheetViews>
  <sheetFormatPr baseColWidth="10" defaultColWidth="9.109375" defaultRowHeight="13.2"/>
  <cols>
    <col min="1" max="1" width="85.6640625" style="60" customWidth="1"/>
    <col min="2" max="2" width="4.6640625" style="60" customWidth="1"/>
    <col min="3" max="256" width="9.109375" style="60"/>
    <col min="257" max="257" width="85.6640625" style="60" customWidth="1"/>
    <col min="258" max="258" width="4.6640625" style="60" customWidth="1"/>
    <col min="259" max="512" width="9.109375" style="60"/>
    <col min="513" max="513" width="85.6640625" style="60" customWidth="1"/>
    <col min="514" max="514" width="4.6640625" style="60" customWidth="1"/>
    <col min="515" max="768" width="9.109375" style="60"/>
    <col min="769" max="769" width="85.6640625" style="60" customWidth="1"/>
    <col min="770" max="770" width="4.6640625" style="60" customWidth="1"/>
    <col min="771" max="1024" width="9.109375" style="60"/>
    <col min="1025" max="1025" width="85.6640625" style="60" customWidth="1"/>
    <col min="1026" max="1026" width="4.6640625" style="60" customWidth="1"/>
    <col min="1027" max="1280" width="9.109375" style="60"/>
    <col min="1281" max="1281" width="85.6640625" style="60" customWidth="1"/>
    <col min="1282" max="1282" width="4.6640625" style="60" customWidth="1"/>
    <col min="1283" max="1536" width="9.109375" style="60"/>
    <col min="1537" max="1537" width="85.6640625" style="60" customWidth="1"/>
    <col min="1538" max="1538" width="4.6640625" style="60" customWidth="1"/>
    <col min="1539" max="1792" width="9.109375" style="60"/>
    <col min="1793" max="1793" width="85.6640625" style="60" customWidth="1"/>
    <col min="1794" max="1794" width="4.6640625" style="60" customWidth="1"/>
    <col min="1795" max="2048" width="9.109375" style="60"/>
    <col min="2049" max="2049" width="85.6640625" style="60" customWidth="1"/>
    <col min="2050" max="2050" width="4.6640625" style="60" customWidth="1"/>
    <col min="2051" max="2304" width="9.109375" style="60"/>
    <col min="2305" max="2305" width="85.6640625" style="60" customWidth="1"/>
    <col min="2306" max="2306" width="4.6640625" style="60" customWidth="1"/>
    <col min="2307" max="2560" width="9.109375" style="60"/>
    <col min="2561" max="2561" width="85.6640625" style="60" customWidth="1"/>
    <col min="2562" max="2562" width="4.6640625" style="60" customWidth="1"/>
    <col min="2563" max="2816" width="9.109375" style="60"/>
    <col min="2817" max="2817" width="85.6640625" style="60" customWidth="1"/>
    <col min="2818" max="2818" width="4.6640625" style="60" customWidth="1"/>
    <col min="2819" max="3072" width="9.109375" style="60"/>
    <col min="3073" max="3073" width="85.6640625" style="60" customWidth="1"/>
    <col min="3074" max="3074" width="4.6640625" style="60" customWidth="1"/>
    <col min="3075" max="3328" width="9.109375" style="60"/>
    <col min="3329" max="3329" width="85.6640625" style="60" customWidth="1"/>
    <col min="3330" max="3330" width="4.6640625" style="60" customWidth="1"/>
    <col min="3331" max="3584" width="9.109375" style="60"/>
    <col min="3585" max="3585" width="85.6640625" style="60" customWidth="1"/>
    <col min="3586" max="3586" width="4.6640625" style="60" customWidth="1"/>
    <col min="3587" max="3840" width="9.109375" style="60"/>
    <col min="3841" max="3841" width="85.6640625" style="60" customWidth="1"/>
    <col min="3842" max="3842" width="4.6640625" style="60" customWidth="1"/>
    <col min="3843" max="4096" width="9.109375" style="60"/>
    <col min="4097" max="4097" width="85.6640625" style="60" customWidth="1"/>
    <col min="4098" max="4098" width="4.6640625" style="60" customWidth="1"/>
    <col min="4099" max="4352" width="9.109375" style="60"/>
    <col min="4353" max="4353" width="85.6640625" style="60" customWidth="1"/>
    <col min="4354" max="4354" width="4.6640625" style="60" customWidth="1"/>
    <col min="4355" max="4608" width="9.109375" style="60"/>
    <col min="4609" max="4609" width="85.6640625" style="60" customWidth="1"/>
    <col min="4610" max="4610" width="4.6640625" style="60" customWidth="1"/>
    <col min="4611" max="4864" width="9.109375" style="60"/>
    <col min="4865" max="4865" width="85.6640625" style="60" customWidth="1"/>
    <col min="4866" max="4866" width="4.6640625" style="60" customWidth="1"/>
    <col min="4867" max="5120" width="9.109375" style="60"/>
    <col min="5121" max="5121" width="85.6640625" style="60" customWidth="1"/>
    <col min="5122" max="5122" width="4.6640625" style="60" customWidth="1"/>
    <col min="5123" max="5376" width="9.109375" style="60"/>
    <col min="5377" max="5377" width="85.6640625" style="60" customWidth="1"/>
    <col min="5378" max="5378" width="4.6640625" style="60" customWidth="1"/>
    <col min="5379" max="5632" width="9.109375" style="60"/>
    <col min="5633" max="5633" width="85.6640625" style="60" customWidth="1"/>
    <col min="5634" max="5634" width="4.6640625" style="60" customWidth="1"/>
    <col min="5635" max="5888" width="9.109375" style="60"/>
    <col min="5889" max="5889" width="85.6640625" style="60" customWidth="1"/>
    <col min="5890" max="5890" width="4.6640625" style="60" customWidth="1"/>
    <col min="5891" max="6144" width="9.109375" style="60"/>
    <col min="6145" max="6145" width="85.6640625" style="60" customWidth="1"/>
    <col min="6146" max="6146" width="4.6640625" style="60" customWidth="1"/>
    <col min="6147" max="6400" width="9.109375" style="60"/>
    <col min="6401" max="6401" width="85.6640625" style="60" customWidth="1"/>
    <col min="6402" max="6402" width="4.6640625" style="60" customWidth="1"/>
    <col min="6403" max="6656" width="9.109375" style="60"/>
    <col min="6657" max="6657" width="85.6640625" style="60" customWidth="1"/>
    <col min="6658" max="6658" width="4.6640625" style="60" customWidth="1"/>
    <col min="6659" max="6912" width="9.109375" style="60"/>
    <col min="6913" max="6913" width="85.6640625" style="60" customWidth="1"/>
    <col min="6914" max="6914" width="4.6640625" style="60" customWidth="1"/>
    <col min="6915" max="7168" width="9.109375" style="60"/>
    <col min="7169" max="7169" width="85.6640625" style="60" customWidth="1"/>
    <col min="7170" max="7170" width="4.6640625" style="60" customWidth="1"/>
    <col min="7171" max="7424" width="9.109375" style="60"/>
    <col min="7425" max="7425" width="85.6640625" style="60" customWidth="1"/>
    <col min="7426" max="7426" width="4.6640625" style="60" customWidth="1"/>
    <col min="7427" max="7680" width="9.109375" style="60"/>
    <col min="7681" max="7681" width="85.6640625" style="60" customWidth="1"/>
    <col min="7682" max="7682" width="4.6640625" style="60" customWidth="1"/>
    <col min="7683" max="7936" width="9.109375" style="60"/>
    <col min="7937" max="7937" width="85.6640625" style="60" customWidth="1"/>
    <col min="7938" max="7938" width="4.6640625" style="60" customWidth="1"/>
    <col min="7939" max="8192" width="9.109375" style="60"/>
    <col min="8193" max="8193" width="85.6640625" style="60" customWidth="1"/>
    <col min="8194" max="8194" width="4.6640625" style="60" customWidth="1"/>
    <col min="8195" max="8448" width="9.109375" style="60"/>
    <col min="8449" max="8449" width="85.6640625" style="60" customWidth="1"/>
    <col min="8450" max="8450" width="4.6640625" style="60" customWidth="1"/>
    <col min="8451" max="8704" width="9.109375" style="60"/>
    <col min="8705" max="8705" width="85.6640625" style="60" customWidth="1"/>
    <col min="8706" max="8706" width="4.6640625" style="60" customWidth="1"/>
    <col min="8707" max="8960" width="9.109375" style="60"/>
    <col min="8961" max="8961" width="85.6640625" style="60" customWidth="1"/>
    <col min="8962" max="8962" width="4.6640625" style="60" customWidth="1"/>
    <col min="8963" max="9216" width="9.109375" style="60"/>
    <col min="9217" max="9217" width="85.6640625" style="60" customWidth="1"/>
    <col min="9218" max="9218" width="4.6640625" style="60" customWidth="1"/>
    <col min="9219" max="9472" width="9.109375" style="60"/>
    <col min="9473" max="9473" width="85.6640625" style="60" customWidth="1"/>
    <col min="9474" max="9474" width="4.6640625" style="60" customWidth="1"/>
    <col min="9475" max="9728" width="9.109375" style="60"/>
    <col min="9729" max="9729" width="85.6640625" style="60" customWidth="1"/>
    <col min="9730" max="9730" width="4.6640625" style="60" customWidth="1"/>
    <col min="9731" max="9984" width="9.109375" style="60"/>
    <col min="9985" max="9985" width="85.6640625" style="60" customWidth="1"/>
    <col min="9986" max="9986" width="4.6640625" style="60" customWidth="1"/>
    <col min="9987" max="10240" width="9.109375" style="60"/>
    <col min="10241" max="10241" width="85.6640625" style="60" customWidth="1"/>
    <col min="10242" max="10242" width="4.6640625" style="60" customWidth="1"/>
    <col min="10243" max="10496" width="9.109375" style="60"/>
    <col min="10497" max="10497" width="85.6640625" style="60" customWidth="1"/>
    <col min="10498" max="10498" width="4.6640625" style="60" customWidth="1"/>
    <col min="10499" max="10752" width="9.109375" style="60"/>
    <col min="10753" max="10753" width="85.6640625" style="60" customWidth="1"/>
    <col min="10754" max="10754" width="4.6640625" style="60" customWidth="1"/>
    <col min="10755" max="11008" width="9.109375" style="60"/>
    <col min="11009" max="11009" width="85.6640625" style="60" customWidth="1"/>
    <col min="11010" max="11010" width="4.6640625" style="60" customWidth="1"/>
    <col min="11011" max="11264" width="9.109375" style="60"/>
    <col min="11265" max="11265" width="85.6640625" style="60" customWidth="1"/>
    <col min="11266" max="11266" width="4.6640625" style="60" customWidth="1"/>
    <col min="11267" max="11520" width="9.109375" style="60"/>
    <col min="11521" max="11521" width="85.6640625" style="60" customWidth="1"/>
    <col min="11522" max="11522" width="4.6640625" style="60" customWidth="1"/>
    <col min="11523" max="11776" width="9.109375" style="60"/>
    <col min="11777" max="11777" width="85.6640625" style="60" customWidth="1"/>
    <col min="11778" max="11778" width="4.6640625" style="60" customWidth="1"/>
    <col min="11779" max="12032" width="9.109375" style="60"/>
    <col min="12033" max="12033" width="85.6640625" style="60" customWidth="1"/>
    <col min="12034" max="12034" width="4.6640625" style="60" customWidth="1"/>
    <col min="12035" max="12288" width="9.109375" style="60"/>
    <col min="12289" max="12289" width="85.6640625" style="60" customWidth="1"/>
    <col min="12290" max="12290" width="4.6640625" style="60" customWidth="1"/>
    <col min="12291" max="12544" width="9.109375" style="60"/>
    <col min="12545" max="12545" width="85.6640625" style="60" customWidth="1"/>
    <col min="12546" max="12546" width="4.6640625" style="60" customWidth="1"/>
    <col min="12547" max="12800" width="9.109375" style="60"/>
    <col min="12801" max="12801" width="85.6640625" style="60" customWidth="1"/>
    <col min="12802" max="12802" width="4.6640625" style="60" customWidth="1"/>
    <col min="12803" max="13056" width="9.109375" style="60"/>
    <col min="13057" max="13057" width="85.6640625" style="60" customWidth="1"/>
    <col min="13058" max="13058" width="4.6640625" style="60" customWidth="1"/>
    <col min="13059" max="13312" width="9.109375" style="60"/>
    <col min="13313" max="13313" width="85.6640625" style="60" customWidth="1"/>
    <col min="13314" max="13314" width="4.6640625" style="60" customWidth="1"/>
    <col min="13315" max="13568" width="9.109375" style="60"/>
    <col min="13569" max="13569" width="85.6640625" style="60" customWidth="1"/>
    <col min="13570" max="13570" width="4.6640625" style="60" customWidth="1"/>
    <col min="13571" max="13824" width="9.109375" style="60"/>
    <col min="13825" max="13825" width="85.6640625" style="60" customWidth="1"/>
    <col min="13826" max="13826" width="4.6640625" style="60" customWidth="1"/>
    <col min="13827" max="14080" width="9.109375" style="60"/>
    <col min="14081" max="14081" width="85.6640625" style="60" customWidth="1"/>
    <col min="14082" max="14082" width="4.6640625" style="60" customWidth="1"/>
    <col min="14083" max="14336" width="9.109375" style="60"/>
    <col min="14337" max="14337" width="85.6640625" style="60" customWidth="1"/>
    <col min="14338" max="14338" width="4.6640625" style="60" customWidth="1"/>
    <col min="14339" max="14592" width="9.109375" style="60"/>
    <col min="14593" max="14593" width="85.6640625" style="60" customWidth="1"/>
    <col min="14594" max="14594" width="4.6640625" style="60" customWidth="1"/>
    <col min="14595" max="14848" width="9.109375" style="60"/>
    <col min="14849" max="14849" width="85.6640625" style="60" customWidth="1"/>
    <col min="14850" max="14850" width="4.6640625" style="60" customWidth="1"/>
    <col min="14851" max="15104" width="9.109375" style="60"/>
    <col min="15105" max="15105" width="85.6640625" style="60" customWidth="1"/>
    <col min="15106" max="15106" width="4.6640625" style="60" customWidth="1"/>
    <col min="15107" max="15360" width="9.109375" style="60"/>
    <col min="15361" max="15361" width="85.6640625" style="60" customWidth="1"/>
    <col min="15362" max="15362" width="4.6640625" style="60" customWidth="1"/>
    <col min="15363" max="15616" width="9.109375" style="60"/>
    <col min="15617" max="15617" width="85.6640625" style="60" customWidth="1"/>
    <col min="15618" max="15618" width="4.6640625" style="60" customWidth="1"/>
    <col min="15619" max="15872" width="9.109375" style="60"/>
    <col min="15873" max="15873" width="85.6640625" style="60" customWidth="1"/>
    <col min="15874" max="15874" width="4.6640625" style="60" customWidth="1"/>
    <col min="15875" max="16128" width="9.109375" style="60"/>
    <col min="16129" max="16129" width="85.6640625" style="60" customWidth="1"/>
    <col min="16130" max="16130" width="4.6640625" style="60" customWidth="1"/>
    <col min="16131" max="16384" width="9.109375" style="60"/>
  </cols>
  <sheetData>
    <row r="1" spans="1:8" ht="17.399999999999999">
      <c r="A1" s="1" t="s">
        <v>189</v>
      </c>
      <c r="C1" s="110">
        <f>(5*65000+3*45000)/580</f>
        <v>793.10344827586209</v>
      </c>
      <c r="D1" s="110" t="s">
        <v>173</v>
      </c>
      <c r="E1" s="110"/>
      <c r="F1" s="110"/>
      <c r="G1" s="110"/>
      <c r="H1" s="110"/>
    </row>
    <row r="2" spans="1:8" ht="15.6">
      <c r="A2" s="61"/>
      <c r="C2" s="110"/>
      <c r="D2" s="110"/>
      <c r="E2" s="110"/>
      <c r="F2" s="110"/>
      <c r="G2" s="110"/>
      <c r="H2" s="110"/>
    </row>
    <row r="3" spans="1:8" ht="17.399999999999999">
      <c r="A3" s="53" t="s">
        <v>191</v>
      </c>
      <c r="C3" s="110"/>
      <c r="D3" s="110"/>
      <c r="E3" s="110"/>
      <c r="F3" s="110"/>
      <c r="G3" s="110"/>
      <c r="H3" s="110"/>
    </row>
    <row r="4" spans="1:8" ht="13.8">
      <c r="A4" s="62" t="s">
        <v>102</v>
      </c>
      <c r="C4" s="110"/>
      <c r="D4" s="110"/>
      <c r="E4" s="110"/>
      <c r="F4" s="110"/>
      <c r="G4" s="110"/>
      <c r="H4" s="110"/>
    </row>
    <row r="5" spans="1:8" ht="15.6">
      <c r="A5" s="6" t="s">
        <v>10</v>
      </c>
      <c r="C5" s="110">
        <v>1800</v>
      </c>
      <c r="D5" s="110"/>
      <c r="E5" s="110"/>
      <c r="F5" s="110"/>
      <c r="G5" s="110"/>
      <c r="H5" s="110"/>
    </row>
    <row r="6" spans="1:8" ht="17.25" customHeight="1">
      <c r="A6" s="7" t="s">
        <v>11</v>
      </c>
      <c r="C6" s="110"/>
      <c r="D6" s="110"/>
      <c r="E6" s="110"/>
      <c r="F6" s="110"/>
      <c r="G6" s="110"/>
      <c r="H6" s="110"/>
    </row>
    <row r="7" spans="1:8" ht="17.25" customHeight="1">
      <c r="A7" s="7" t="s">
        <v>20</v>
      </c>
      <c r="C7" s="110"/>
      <c r="D7" s="110"/>
      <c r="E7" s="110"/>
      <c r="F7" s="110"/>
      <c r="G7" s="110"/>
      <c r="H7" s="110"/>
    </row>
    <row r="8" spans="1:8" ht="17.399999999999999">
      <c r="A8" s="63" t="s">
        <v>109</v>
      </c>
      <c r="C8" s="110"/>
      <c r="D8" s="110"/>
      <c r="E8" s="110"/>
      <c r="F8" s="110"/>
      <c r="G8" s="110"/>
      <c r="H8" s="110"/>
    </row>
    <row r="9" spans="1:8" ht="13.8">
      <c r="A9" s="62"/>
      <c r="C9" s="110"/>
      <c r="D9" s="110"/>
      <c r="E9" s="110"/>
      <c r="F9" s="110"/>
      <c r="G9" s="110"/>
      <c r="H9" s="110"/>
    </row>
    <row r="10" spans="1:8" ht="17.25" customHeight="1">
      <c r="A10" s="53" t="s">
        <v>190</v>
      </c>
      <c r="D10" s="110"/>
      <c r="E10" s="110"/>
      <c r="F10" s="110"/>
      <c r="G10" s="110"/>
      <c r="H10" s="110"/>
    </row>
    <row r="11" spans="1:8" ht="12" customHeight="1">
      <c r="A11" s="62" t="s">
        <v>103</v>
      </c>
      <c r="C11" s="110"/>
      <c r="D11" s="110"/>
      <c r="E11" s="110"/>
      <c r="F11" s="110"/>
      <c r="G11" s="110"/>
      <c r="H11" s="110"/>
    </row>
    <row r="12" spans="1:8" ht="12" customHeight="1">
      <c r="A12" s="63" t="s">
        <v>106</v>
      </c>
      <c r="C12" s="110"/>
      <c r="D12" s="110"/>
      <c r="E12" s="110"/>
      <c r="F12" s="110"/>
      <c r="G12" s="110"/>
      <c r="H12" s="110"/>
    </row>
    <row r="13" spans="1:8" ht="12" customHeight="1">
      <c r="A13" s="62" t="s">
        <v>107</v>
      </c>
      <c r="C13" s="110"/>
      <c r="D13" s="110"/>
      <c r="E13" s="110"/>
      <c r="F13" s="110"/>
      <c r="G13" s="110"/>
      <c r="H13" s="110"/>
    </row>
    <row r="14" spans="1:8" ht="17.399999999999999">
      <c r="A14" s="63" t="s">
        <v>104</v>
      </c>
      <c r="C14" s="110">
        <f>12*230</f>
        <v>2760</v>
      </c>
      <c r="D14" s="110">
        <f>SUM(C14:C21)+C1</f>
        <v>5853.1034482758623</v>
      </c>
      <c r="E14" s="110"/>
      <c r="F14" s="110"/>
      <c r="G14" s="110"/>
      <c r="H14" s="110"/>
    </row>
    <row r="15" spans="1:8" ht="13.8">
      <c r="A15" s="62" t="s">
        <v>16</v>
      </c>
      <c r="C15" s="110">
        <v>700</v>
      </c>
      <c r="D15" s="110"/>
      <c r="E15" s="110"/>
      <c r="F15" s="110"/>
      <c r="G15" s="110"/>
      <c r="H15" s="110"/>
    </row>
    <row r="16" spans="1:8" ht="17.399999999999999">
      <c r="A16" s="63" t="s">
        <v>105</v>
      </c>
      <c r="C16" s="110"/>
      <c r="D16" s="110"/>
      <c r="E16" s="110"/>
      <c r="F16" s="110"/>
      <c r="G16" s="110"/>
      <c r="H16" s="110"/>
    </row>
    <row r="17" spans="1:8" ht="17.399999999999999">
      <c r="A17" s="64" t="s">
        <v>174</v>
      </c>
      <c r="C17" s="110"/>
      <c r="D17" s="110"/>
      <c r="E17" s="110"/>
      <c r="F17" s="110"/>
      <c r="G17" s="110"/>
      <c r="H17" s="110"/>
    </row>
    <row r="18" spans="1:8" ht="12" customHeight="1">
      <c r="A18" s="6" t="s">
        <v>18</v>
      </c>
      <c r="C18" s="110"/>
      <c r="D18" s="110"/>
      <c r="E18" s="110"/>
      <c r="F18" s="110"/>
      <c r="G18" s="110"/>
      <c r="H18" s="110"/>
    </row>
    <row r="19" spans="1:8" ht="18" customHeight="1">
      <c r="A19" s="65" t="s">
        <v>197</v>
      </c>
      <c r="C19" s="110">
        <v>800</v>
      </c>
      <c r="D19" s="110"/>
      <c r="E19" s="110"/>
      <c r="F19" s="110"/>
      <c r="G19" s="110"/>
      <c r="H19" s="110"/>
    </row>
    <row r="20" spans="1:8" ht="18" customHeight="1">
      <c r="A20" s="61" t="s">
        <v>21</v>
      </c>
      <c r="C20" s="110"/>
      <c r="D20" s="110"/>
      <c r="E20" s="110"/>
      <c r="F20" s="110"/>
      <c r="G20" s="110"/>
      <c r="H20" s="110"/>
    </row>
    <row r="21" spans="1:8" ht="21" customHeight="1">
      <c r="A21" s="61" t="s">
        <v>108</v>
      </c>
      <c r="C21" s="110">
        <v>800</v>
      </c>
      <c r="D21" s="110"/>
      <c r="E21" s="110"/>
      <c r="F21" s="110"/>
      <c r="G21" s="110"/>
      <c r="H21" s="110"/>
    </row>
    <row r="22" spans="1:8" ht="15.6" customHeight="1">
      <c r="A22" s="53"/>
      <c r="C22" s="110">
        <f>SUM(C1:C21)</f>
        <v>7653.1034482758623</v>
      </c>
      <c r="D22" s="110">
        <f>25800*30%</f>
        <v>7740</v>
      </c>
      <c r="E22" s="110"/>
      <c r="F22" s="110"/>
      <c r="G22" s="110"/>
      <c r="H22" s="110"/>
    </row>
    <row r="23" spans="1:8" ht="15.6">
      <c r="A23" s="4" t="s">
        <v>193</v>
      </c>
      <c r="C23" s="110"/>
      <c r="D23" s="110"/>
      <c r="E23" s="110"/>
      <c r="F23" s="110"/>
      <c r="G23" s="110"/>
      <c r="H23" s="110"/>
    </row>
    <row r="24" spans="1:8" ht="9.75" customHeight="1">
      <c r="A24" s="1"/>
      <c r="C24" s="110"/>
      <c r="D24" s="110"/>
      <c r="E24" s="110"/>
      <c r="F24" s="110"/>
      <c r="G24" s="110"/>
      <c r="H24" s="110"/>
    </row>
    <row r="25" spans="1:8" ht="15.6">
      <c r="A25" s="33" t="s">
        <v>175</v>
      </c>
      <c r="C25" s="110"/>
      <c r="D25" s="110"/>
      <c r="E25" s="110"/>
      <c r="F25" s="110"/>
      <c r="G25" s="110"/>
      <c r="H25" s="110"/>
    </row>
  </sheetData>
  <printOptions horizontalCentered="1"/>
  <pageMargins left="0.75" right="0.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7"/>
  <sheetViews>
    <sheetView workbookViewId="0">
      <selection activeCell="A8" sqref="A8"/>
    </sheetView>
  </sheetViews>
  <sheetFormatPr baseColWidth="10" defaultColWidth="81.33203125" defaultRowHeight="14.4"/>
  <cols>
    <col min="1" max="1" width="81.33203125" customWidth="1"/>
    <col min="2" max="2" width="30.88671875" bestFit="1" customWidth="1"/>
    <col min="3" max="255" width="11.44140625" customWidth="1"/>
    <col min="257" max="257" width="81.33203125" customWidth="1"/>
    <col min="258" max="511" width="11.44140625" customWidth="1"/>
    <col min="513" max="513" width="81.33203125" customWidth="1"/>
    <col min="514" max="767" width="11.44140625" customWidth="1"/>
    <col min="769" max="769" width="81.33203125" customWidth="1"/>
    <col min="770" max="1023" width="11.44140625" customWidth="1"/>
    <col min="1025" max="1025" width="81.33203125" customWidth="1"/>
    <col min="1026" max="1279" width="11.44140625" customWidth="1"/>
    <col min="1281" max="1281" width="81.33203125" customWidth="1"/>
    <col min="1282" max="1535" width="11.44140625" customWidth="1"/>
    <col min="1537" max="1537" width="81.33203125" customWidth="1"/>
    <col min="1538" max="1791" width="11.44140625" customWidth="1"/>
    <col min="1793" max="1793" width="81.33203125" customWidth="1"/>
    <col min="1794" max="2047" width="11.44140625" customWidth="1"/>
    <col min="2049" max="2049" width="81.33203125" customWidth="1"/>
    <col min="2050" max="2303" width="11.44140625" customWidth="1"/>
    <col min="2305" max="2305" width="81.33203125" customWidth="1"/>
    <col min="2306" max="2559" width="11.44140625" customWidth="1"/>
    <col min="2561" max="2561" width="81.33203125" customWidth="1"/>
    <col min="2562" max="2815" width="11.44140625" customWidth="1"/>
    <col min="2817" max="2817" width="81.33203125" customWidth="1"/>
    <col min="2818" max="3071" width="11.44140625" customWidth="1"/>
    <col min="3073" max="3073" width="81.33203125" customWidth="1"/>
    <col min="3074" max="3327" width="11.44140625" customWidth="1"/>
    <col min="3329" max="3329" width="81.33203125" customWidth="1"/>
    <col min="3330" max="3583" width="11.44140625" customWidth="1"/>
    <col min="3585" max="3585" width="81.33203125" customWidth="1"/>
    <col min="3586" max="3839" width="11.44140625" customWidth="1"/>
    <col min="3841" max="3841" width="81.33203125" customWidth="1"/>
    <col min="3842" max="4095" width="11.44140625" customWidth="1"/>
    <col min="4097" max="4097" width="81.33203125" customWidth="1"/>
    <col min="4098" max="4351" width="11.44140625" customWidth="1"/>
    <col min="4353" max="4353" width="81.33203125" customWidth="1"/>
    <col min="4354" max="4607" width="11.44140625" customWidth="1"/>
    <col min="4609" max="4609" width="81.33203125" customWidth="1"/>
    <col min="4610" max="4863" width="11.44140625" customWidth="1"/>
    <col min="4865" max="4865" width="81.33203125" customWidth="1"/>
    <col min="4866" max="5119" width="11.44140625" customWidth="1"/>
    <col min="5121" max="5121" width="81.33203125" customWidth="1"/>
    <col min="5122" max="5375" width="11.44140625" customWidth="1"/>
    <col min="5377" max="5377" width="81.33203125" customWidth="1"/>
    <col min="5378" max="5631" width="11.44140625" customWidth="1"/>
    <col min="5633" max="5633" width="81.33203125" customWidth="1"/>
    <col min="5634" max="5887" width="11.44140625" customWidth="1"/>
    <col min="5889" max="5889" width="81.33203125" customWidth="1"/>
    <col min="5890" max="6143" width="11.44140625" customWidth="1"/>
    <col min="6145" max="6145" width="81.33203125" customWidth="1"/>
    <col min="6146" max="6399" width="11.44140625" customWidth="1"/>
    <col min="6401" max="6401" width="81.33203125" customWidth="1"/>
    <col min="6402" max="6655" width="11.44140625" customWidth="1"/>
    <col min="6657" max="6657" width="81.33203125" customWidth="1"/>
    <col min="6658" max="6911" width="11.44140625" customWidth="1"/>
    <col min="6913" max="6913" width="81.33203125" customWidth="1"/>
    <col min="6914" max="7167" width="11.44140625" customWidth="1"/>
    <col min="7169" max="7169" width="81.33203125" customWidth="1"/>
    <col min="7170" max="7423" width="11.44140625" customWidth="1"/>
    <col min="7425" max="7425" width="81.33203125" customWidth="1"/>
    <col min="7426" max="7679" width="11.44140625" customWidth="1"/>
    <col min="7681" max="7681" width="81.33203125" customWidth="1"/>
    <col min="7682" max="7935" width="11.44140625" customWidth="1"/>
    <col min="7937" max="7937" width="81.33203125" customWidth="1"/>
    <col min="7938" max="8191" width="11.44140625" customWidth="1"/>
    <col min="8193" max="8193" width="81.33203125" customWidth="1"/>
    <col min="8194" max="8447" width="11.44140625" customWidth="1"/>
    <col min="8449" max="8449" width="81.33203125" customWidth="1"/>
    <col min="8450" max="8703" width="11.44140625" customWidth="1"/>
    <col min="8705" max="8705" width="81.33203125" customWidth="1"/>
    <col min="8706" max="8959" width="11.44140625" customWidth="1"/>
    <col min="8961" max="8961" width="81.33203125" customWidth="1"/>
    <col min="8962" max="9215" width="11.44140625" customWidth="1"/>
    <col min="9217" max="9217" width="81.33203125" customWidth="1"/>
    <col min="9218" max="9471" width="11.44140625" customWidth="1"/>
    <col min="9473" max="9473" width="81.33203125" customWidth="1"/>
    <col min="9474" max="9727" width="11.44140625" customWidth="1"/>
    <col min="9729" max="9729" width="81.33203125" customWidth="1"/>
    <col min="9730" max="9983" width="11.44140625" customWidth="1"/>
    <col min="9985" max="9985" width="81.33203125" customWidth="1"/>
    <col min="9986" max="10239" width="11.44140625" customWidth="1"/>
    <col min="10241" max="10241" width="81.33203125" customWidth="1"/>
    <col min="10242" max="10495" width="11.44140625" customWidth="1"/>
    <col min="10497" max="10497" width="81.33203125" customWidth="1"/>
    <col min="10498" max="10751" width="11.44140625" customWidth="1"/>
    <col min="10753" max="10753" width="81.33203125" customWidth="1"/>
    <col min="10754" max="11007" width="11.44140625" customWidth="1"/>
    <col min="11009" max="11009" width="81.33203125" customWidth="1"/>
    <col min="11010" max="11263" width="11.44140625" customWidth="1"/>
    <col min="11265" max="11265" width="81.33203125" customWidth="1"/>
    <col min="11266" max="11519" width="11.44140625" customWidth="1"/>
    <col min="11521" max="11521" width="81.33203125" customWidth="1"/>
    <col min="11522" max="11775" width="11.44140625" customWidth="1"/>
    <col min="11777" max="11777" width="81.33203125" customWidth="1"/>
    <col min="11778" max="12031" width="11.44140625" customWidth="1"/>
    <col min="12033" max="12033" width="81.33203125" customWidth="1"/>
    <col min="12034" max="12287" width="11.44140625" customWidth="1"/>
    <col min="12289" max="12289" width="81.33203125" customWidth="1"/>
    <col min="12290" max="12543" width="11.44140625" customWidth="1"/>
    <col min="12545" max="12545" width="81.33203125" customWidth="1"/>
    <col min="12546" max="12799" width="11.44140625" customWidth="1"/>
    <col min="12801" max="12801" width="81.33203125" customWidth="1"/>
    <col min="12802" max="13055" width="11.44140625" customWidth="1"/>
    <col min="13057" max="13057" width="81.33203125" customWidth="1"/>
    <col min="13058" max="13311" width="11.44140625" customWidth="1"/>
    <col min="13313" max="13313" width="81.33203125" customWidth="1"/>
    <col min="13314" max="13567" width="11.44140625" customWidth="1"/>
    <col min="13569" max="13569" width="81.33203125" customWidth="1"/>
    <col min="13570" max="13823" width="11.44140625" customWidth="1"/>
    <col min="13825" max="13825" width="81.33203125" customWidth="1"/>
    <col min="13826" max="14079" width="11.44140625" customWidth="1"/>
    <col min="14081" max="14081" width="81.33203125" customWidth="1"/>
    <col min="14082" max="14335" width="11.44140625" customWidth="1"/>
    <col min="14337" max="14337" width="81.33203125" customWidth="1"/>
    <col min="14338" max="14591" width="11.44140625" customWidth="1"/>
    <col min="14593" max="14593" width="81.33203125" customWidth="1"/>
    <col min="14594" max="14847" width="11.44140625" customWidth="1"/>
    <col min="14849" max="14849" width="81.33203125" customWidth="1"/>
    <col min="14850" max="15103" width="11.44140625" customWidth="1"/>
    <col min="15105" max="15105" width="81.33203125" customWidth="1"/>
    <col min="15106" max="15359" width="11.44140625" customWidth="1"/>
    <col min="15361" max="15361" width="81.33203125" customWidth="1"/>
    <col min="15362" max="15615" width="11.44140625" customWidth="1"/>
    <col min="15617" max="15617" width="81.33203125" customWidth="1"/>
    <col min="15618" max="15871" width="11.44140625" customWidth="1"/>
    <col min="15873" max="15873" width="81.33203125" customWidth="1"/>
    <col min="15874" max="16127" width="11.44140625" customWidth="1"/>
    <col min="16129" max="16129" width="81.33203125" customWidth="1"/>
    <col min="16130" max="16383" width="11.44140625" customWidth="1"/>
  </cols>
  <sheetData>
    <row r="1" spans="1:2" ht="12" customHeight="1">
      <c r="A1" s="54"/>
    </row>
    <row r="2" spans="1:2" ht="17.399999999999999">
      <c r="A2" s="56" t="s">
        <v>198</v>
      </c>
    </row>
    <row r="3" spans="1:2" ht="12" customHeight="1">
      <c r="A3" s="56"/>
    </row>
    <row r="4" spans="1:2" s="77" customFormat="1" ht="18.600000000000001" customHeight="1">
      <c r="A4" s="53" t="s">
        <v>195</v>
      </c>
    </row>
    <row r="5" spans="1:2" s="77" customFormat="1" ht="18.600000000000001" customHeight="1">
      <c r="A5" s="62"/>
    </row>
    <row r="6" spans="1:2" s="77" customFormat="1" ht="18.600000000000001" customHeight="1">
      <c r="A6" s="6" t="s">
        <v>182</v>
      </c>
    </row>
    <row r="7" spans="1:2" s="77" customFormat="1" ht="12.6" customHeight="1">
      <c r="A7" s="63"/>
    </row>
    <row r="8" spans="1:2" s="77" customFormat="1" ht="18.600000000000001" customHeight="1">
      <c r="A8" s="53" t="s">
        <v>199</v>
      </c>
    </row>
    <row r="9" spans="1:2" s="77" customFormat="1" ht="12.6" customHeight="1">
      <c r="A9" s="53"/>
    </row>
    <row r="10" spans="1:2" ht="18.75" customHeight="1">
      <c r="A10" s="66" t="s">
        <v>181</v>
      </c>
      <c r="B10" s="54"/>
    </row>
    <row r="11" spans="1:2" ht="18.75" customHeight="1">
      <c r="A11" s="66" t="s">
        <v>180</v>
      </c>
      <c r="B11" s="54"/>
    </row>
    <row r="12" spans="1:2" ht="18.75" customHeight="1">
      <c r="A12" s="66" t="s">
        <v>125</v>
      </c>
      <c r="B12" s="54"/>
    </row>
    <row r="13" spans="1:2" ht="17.399999999999999">
      <c r="A13" s="72" t="s">
        <v>126</v>
      </c>
    </row>
    <row r="15" spans="1:2" ht="17.399999999999999">
      <c r="A15" s="56" t="s">
        <v>43</v>
      </c>
    </row>
    <row r="16" spans="1:2" s="77" customFormat="1" ht="17.399999999999999">
      <c r="A16" s="56"/>
    </row>
    <row r="17" spans="1:1" ht="17.399999999999999">
      <c r="A17" s="72" t="s">
        <v>184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activeCell="A17" sqref="A17"/>
    </sheetView>
  </sheetViews>
  <sheetFormatPr baseColWidth="10" defaultRowHeight="14.4"/>
  <cols>
    <col min="1" max="1" width="82.109375" style="77" customWidth="1"/>
    <col min="2" max="256" width="11.5546875" style="77"/>
    <col min="257" max="257" width="82.109375" style="77" customWidth="1"/>
    <col min="258" max="512" width="11.5546875" style="77"/>
    <col min="513" max="513" width="82.109375" style="77" customWidth="1"/>
    <col min="514" max="768" width="11.5546875" style="77"/>
    <col min="769" max="769" width="82.109375" style="77" customWidth="1"/>
    <col min="770" max="1024" width="11.5546875" style="77"/>
    <col min="1025" max="1025" width="82.109375" style="77" customWidth="1"/>
    <col min="1026" max="1280" width="11.5546875" style="77"/>
    <col min="1281" max="1281" width="82.109375" style="77" customWidth="1"/>
    <col min="1282" max="1536" width="11.5546875" style="77"/>
    <col min="1537" max="1537" width="82.109375" style="77" customWidth="1"/>
    <col min="1538" max="1792" width="11.5546875" style="77"/>
    <col min="1793" max="1793" width="82.109375" style="77" customWidth="1"/>
    <col min="1794" max="2048" width="11.5546875" style="77"/>
    <col min="2049" max="2049" width="82.109375" style="77" customWidth="1"/>
    <col min="2050" max="2304" width="11.5546875" style="77"/>
    <col min="2305" max="2305" width="82.109375" style="77" customWidth="1"/>
    <col min="2306" max="2560" width="11.5546875" style="77"/>
    <col min="2561" max="2561" width="82.109375" style="77" customWidth="1"/>
    <col min="2562" max="2816" width="11.5546875" style="77"/>
    <col min="2817" max="2817" width="82.109375" style="77" customWidth="1"/>
    <col min="2818" max="3072" width="11.5546875" style="77"/>
    <col min="3073" max="3073" width="82.109375" style="77" customWidth="1"/>
    <col min="3074" max="3328" width="11.5546875" style="77"/>
    <col min="3329" max="3329" width="82.109375" style="77" customWidth="1"/>
    <col min="3330" max="3584" width="11.5546875" style="77"/>
    <col min="3585" max="3585" width="82.109375" style="77" customWidth="1"/>
    <col min="3586" max="3840" width="11.5546875" style="77"/>
    <col min="3841" max="3841" width="82.109375" style="77" customWidth="1"/>
    <col min="3842" max="4096" width="11.5546875" style="77"/>
    <col min="4097" max="4097" width="82.109375" style="77" customWidth="1"/>
    <col min="4098" max="4352" width="11.5546875" style="77"/>
    <col min="4353" max="4353" width="82.109375" style="77" customWidth="1"/>
    <col min="4354" max="4608" width="11.5546875" style="77"/>
    <col min="4609" max="4609" width="82.109375" style="77" customWidth="1"/>
    <col min="4610" max="4864" width="11.5546875" style="77"/>
    <col min="4865" max="4865" width="82.109375" style="77" customWidth="1"/>
    <col min="4866" max="5120" width="11.5546875" style="77"/>
    <col min="5121" max="5121" width="82.109375" style="77" customWidth="1"/>
    <col min="5122" max="5376" width="11.5546875" style="77"/>
    <col min="5377" max="5377" width="82.109375" style="77" customWidth="1"/>
    <col min="5378" max="5632" width="11.5546875" style="77"/>
    <col min="5633" max="5633" width="82.109375" style="77" customWidth="1"/>
    <col min="5634" max="5888" width="11.5546875" style="77"/>
    <col min="5889" max="5889" width="82.109375" style="77" customWidth="1"/>
    <col min="5890" max="6144" width="11.5546875" style="77"/>
    <col min="6145" max="6145" width="82.109375" style="77" customWidth="1"/>
    <col min="6146" max="6400" width="11.5546875" style="77"/>
    <col min="6401" max="6401" width="82.109375" style="77" customWidth="1"/>
    <col min="6402" max="6656" width="11.5546875" style="77"/>
    <col min="6657" max="6657" width="82.109375" style="77" customWidth="1"/>
    <col min="6658" max="6912" width="11.5546875" style="77"/>
    <col min="6913" max="6913" width="82.109375" style="77" customWidth="1"/>
    <col min="6914" max="7168" width="11.5546875" style="77"/>
    <col min="7169" max="7169" width="82.109375" style="77" customWidth="1"/>
    <col min="7170" max="7424" width="11.5546875" style="77"/>
    <col min="7425" max="7425" width="82.109375" style="77" customWidth="1"/>
    <col min="7426" max="7680" width="11.5546875" style="77"/>
    <col min="7681" max="7681" width="82.109375" style="77" customWidth="1"/>
    <col min="7682" max="7936" width="11.5546875" style="77"/>
    <col min="7937" max="7937" width="82.109375" style="77" customWidth="1"/>
    <col min="7938" max="8192" width="11.5546875" style="77"/>
    <col min="8193" max="8193" width="82.109375" style="77" customWidth="1"/>
    <col min="8194" max="8448" width="11.5546875" style="77"/>
    <col min="8449" max="8449" width="82.109375" style="77" customWidth="1"/>
    <col min="8450" max="8704" width="11.5546875" style="77"/>
    <col min="8705" max="8705" width="82.109375" style="77" customWidth="1"/>
    <col min="8706" max="8960" width="11.5546875" style="77"/>
    <col min="8961" max="8961" width="82.109375" style="77" customWidth="1"/>
    <col min="8962" max="9216" width="11.5546875" style="77"/>
    <col min="9217" max="9217" width="82.109375" style="77" customWidth="1"/>
    <col min="9218" max="9472" width="11.5546875" style="77"/>
    <col min="9473" max="9473" width="82.109375" style="77" customWidth="1"/>
    <col min="9474" max="9728" width="11.5546875" style="77"/>
    <col min="9729" max="9729" width="82.109375" style="77" customWidth="1"/>
    <col min="9730" max="9984" width="11.5546875" style="77"/>
    <col min="9985" max="9985" width="82.109375" style="77" customWidth="1"/>
    <col min="9986" max="10240" width="11.5546875" style="77"/>
    <col min="10241" max="10241" width="82.109375" style="77" customWidth="1"/>
    <col min="10242" max="10496" width="11.5546875" style="77"/>
    <col min="10497" max="10497" width="82.109375" style="77" customWidth="1"/>
    <col min="10498" max="10752" width="11.5546875" style="77"/>
    <col min="10753" max="10753" width="82.109375" style="77" customWidth="1"/>
    <col min="10754" max="11008" width="11.5546875" style="77"/>
    <col min="11009" max="11009" width="82.109375" style="77" customWidth="1"/>
    <col min="11010" max="11264" width="11.5546875" style="77"/>
    <col min="11265" max="11265" width="82.109375" style="77" customWidth="1"/>
    <col min="11266" max="11520" width="11.5546875" style="77"/>
    <col min="11521" max="11521" width="82.109375" style="77" customWidth="1"/>
    <col min="11522" max="11776" width="11.5546875" style="77"/>
    <col min="11777" max="11777" width="82.109375" style="77" customWidth="1"/>
    <col min="11778" max="12032" width="11.5546875" style="77"/>
    <col min="12033" max="12033" width="82.109375" style="77" customWidth="1"/>
    <col min="12034" max="12288" width="11.5546875" style="77"/>
    <col min="12289" max="12289" width="82.109375" style="77" customWidth="1"/>
    <col min="12290" max="12544" width="11.5546875" style="77"/>
    <col min="12545" max="12545" width="82.109375" style="77" customWidth="1"/>
    <col min="12546" max="12800" width="11.5546875" style="77"/>
    <col min="12801" max="12801" width="82.109375" style="77" customWidth="1"/>
    <col min="12802" max="13056" width="11.5546875" style="77"/>
    <col min="13057" max="13057" width="82.109375" style="77" customWidth="1"/>
    <col min="13058" max="13312" width="11.5546875" style="77"/>
    <col min="13313" max="13313" width="82.109375" style="77" customWidth="1"/>
    <col min="13314" max="13568" width="11.5546875" style="77"/>
    <col min="13569" max="13569" width="82.109375" style="77" customWidth="1"/>
    <col min="13570" max="13824" width="11.5546875" style="77"/>
    <col min="13825" max="13825" width="82.109375" style="77" customWidth="1"/>
    <col min="13826" max="14080" width="11.5546875" style="77"/>
    <col min="14081" max="14081" width="82.109375" style="77" customWidth="1"/>
    <col min="14082" max="14336" width="11.5546875" style="77"/>
    <col min="14337" max="14337" width="82.109375" style="77" customWidth="1"/>
    <col min="14338" max="14592" width="11.5546875" style="77"/>
    <col min="14593" max="14593" width="82.109375" style="77" customWidth="1"/>
    <col min="14594" max="14848" width="11.5546875" style="77"/>
    <col min="14849" max="14849" width="82.109375" style="77" customWidth="1"/>
    <col min="14850" max="15104" width="11.5546875" style="77"/>
    <col min="15105" max="15105" width="82.109375" style="77" customWidth="1"/>
    <col min="15106" max="15360" width="11.5546875" style="77"/>
    <col min="15361" max="15361" width="82.109375" style="77" customWidth="1"/>
    <col min="15362" max="15616" width="11.5546875" style="77"/>
    <col min="15617" max="15617" width="82.109375" style="77" customWidth="1"/>
    <col min="15618" max="15872" width="11.5546875" style="77"/>
    <col min="15873" max="15873" width="82.109375" style="77" customWidth="1"/>
    <col min="15874" max="16128" width="11.5546875" style="77"/>
    <col min="16129" max="16129" width="82.109375" style="77" customWidth="1"/>
    <col min="16130" max="16384" width="11.5546875" style="77"/>
  </cols>
  <sheetData>
    <row r="1" spans="1:3" ht="12" customHeight="1">
      <c r="A1" s="54"/>
      <c r="B1" s="55"/>
    </row>
    <row r="2" spans="1:3" ht="17.399999999999999">
      <c r="A2" s="56" t="s">
        <v>194</v>
      </c>
      <c r="B2" s="55"/>
    </row>
    <row r="3" spans="1:3" ht="10.5" customHeight="1">
      <c r="A3" s="56"/>
      <c r="B3" s="57">
        <f>(5*65000+3*45000)/500</f>
        <v>920</v>
      </c>
      <c r="C3" s="111" t="s">
        <v>176</v>
      </c>
    </row>
    <row r="4" spans="1:3" ht="18" customHeight="1">
      <c r="A4" s="54" t="s">
        <v>233</v>
      </c>
      <c r="B4" s="55">
        <f>12*C4</f>
        <v>600</v>
      </c>
      <c r="C4" s="111">
        <v>50</v>
      </c>
    </row>
    <row r="5" spans="1:3" ht="18" customHeight="1">
      <c r="A5" s="54" t="s">
        <v>234</v>
      </c>
      <c r="B5" s="55">
        <f>12*C5</f>
        <v>600</v>
      </c>
      <c r="C5" s="111">
        <v>50</v>
      </c>
    </row>
    <row r="6" spans="1:3" ht="18" customHeight="1">
      <c r="A6" s="58" t="s">
        <v>179</v>
      </c>
      <c r="B6" s="55">
        <f>210*2</f>
        <v>420</v>
      </c>
      <c r="C6" s="111">
        <v>35</v>
      </c>
    </row>
    <row r="7" spans="1:3" ht="18" customHeight="1">
      <c r="A7" s="58" t="s">
        <v>100</v>
      </c>
      <c r="B7" s="55">
        <v>200</v>
      </c>
      <c r="C7" s="111">
        <v>50</v>
      </c>
    </row>
    <row r="8" spans="1:3" ht="18" customHeight="1">
      <c r="A8" s="54" t="s">
        <v>185</v>
      </c>
      <c r="B8" s="55">
        <v>500</v>
      </c>
      <c r="C8" s="111"/>
    </row>
    <row r="9" spans="1:3" ht="18" customHeight="1">
      <c r="A9" s="54" t="s">
        <v>188</v>
      </c>
      <c r="B9" s="55">
        <v>200</v>
      </c>
      <c r="C9" s="111"/>
    </row>
    <row r="10" spans="1:3" ht="18" customHeight="1">
      <c r="A10" s="54" t="s">
        <v>101</v>
      </c>
      <c r="B10" s="59">
        <v>200</v>
      </c>
      <c r="C10" s="111"/>
    </row>
    <row r="11" spans="1:3" ht="12" customHeight="1">
      <c r="A11" s="54"/>
      <c r="B11" s="57">
        <f>SUM(B3:B10)</f>
        <v>3640</v>
      </c>
      <c r="C11" s="77">
        <f>8900*40%</f>
        <v>3560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B16"/>
  <sheetViews>
    <sheetView workbookViewId="0">
      <selection activeCell="A2" sqref="A2:A17"/>
    </sheetView>
  </sheetViews>
  <sheetFormatPr baseColWidth="10" defaultColWidth="81.33203125" defaultRowHeight="14.4"/>
  <cols>
    <col min="1" max="1" width="81.33203125" style="77" customWidth="1"/>
    <col min="2" max="2" width="30.88671875" style="77" bestFit="1" customWidth="1"/>
    <col min="3" max="255" width="11.44140625" style="77" customWidth="1"/>
    <col min="256" max="256" width="81.33203125" style="77"/>
    <col min="257" max="257" width="81.33203125" style="77" customWidth="1"/>
    <col min="258" max="511" width="11.44140625" style="77" customWidth="1"/>
    <col min="512" max="512" width="81.33203125" style="77"/>
    <col min="513" max="513" width="81.33203125" style="77" customWidth="1"/>
    <col min="514" max="767" width="11.44140625" style="77" customWidth="1"/>
    <col min="768" max="768" width="81.33203125" style="77"/>
    <col min="769" max="769" width="81.33203125" style="77" customWidth="1"/>
    <col min="770" max="1023" width="11.44140625" style="77" customWidth="1"/>
    <col min="1024" max="1024" width="81.33203125" style="77"/>
    <col min="1025" max="1025" width="81.33203125" style="77" customWidth="1"/>
    <col min="1026" max="1279" width="11.44140625" style="77" customWidth="1"/>
    <col min="1280" max="1280" width="81.33203125" style="77"/>
    <col min="1281" max="1281" width="81.33203125" style="77" customWidth="1"/>
    <col min="1282" max="1535" width="11.44140625" style="77" customWidth="1"/>
    <col min="1536" max="1536" width="81.33203125" style="77"/>
    <col min="1537" max="1537" width="81.33203125" style="77" customWidth="1"/>
    <col min="1538" max="1791" width="11.44140625" style="77" customWidth="1"/>
    <col min="1792" max="1792" width="81.33203125" style="77"/>
    <col min="1793" max="1793" width="81.33203125" style="77" customWidth="1"/>
    <col min="1794" max="2047" width="11.44140625" style="77" customWidth="1"/>
    <col min="2048" max="2048" width="81.33203125" style="77"/>
    <col min="2049" max="2049" width="81.33203125" style="77" customWidth="1"/>
    <col min="2050" max="2303" width="11.44140625" style="77" customWidth="1"/>
    <col min="2304" max="2304" width="81.33203125" style="77"/>
    <col min="2305" max="2305" width="81.33203125" style="77" customWidth="1"/>
    <col min="2306" max="2559" width="11.44140625" style="77" customWidth="1"/>
    <col min="2560" max="2560" width="81.33203125" style="77"/>
    <col min="2561" max="2561" width="81.33203125" style="77" customWidth="1"/>
    <col min="2562" max="2815" width="11.44140625" style="77" customWidth="1"/>
    <col min="2816" max="2816" width="81.33203125" style="77"/>
    <col min="2817" max="2817" width="81.33203125" style="77" customWidth="1"/>
    <col min="2818" max="3071" width="11.44140625" style="77" customWidth="1"/>
    <col min="3072" max="3072" width="81.33203125" style="77"/>
    <col min="3073" max="3073" width="81.33203125" style="77" customWidth="1"/>
    <col min="3074" max="3327" width="11.44140625" style="77" customWidth="1"/>
    <col min="3328" max="3328" width="81.33203125" style="77"/>
    <col min="3329" max="3329" width="81.33203125" style="77" customWidth="1"/>
    <col min="3330" max="3583" width="11.44140625" style="77" customWidth="1"/>
    <col min="3584" max="3584" width="81.33203125" style="77"/>
    <col min="3585" max="3585" width="81.33203125" style="77" customWidth="1"/>
    <col min="3586" max="3839" width="11.44140625" style="77" customWidth="1"/>
    <col min="3840" max="3840" width="81.33203125" style="77"/>
    <col min="3841" max="3841" width="81.33203125" style="77" customWidth="1"/>
    <col min="3842" max="4095" width="11.44140625" style="77" customWidth="1"/>
    <col min="4096" max="4096" width="81.33203125" style="77"/>
    <col min="4097" max="4097" width="81.33203125" style="77" customWidth="1"/>
    <col min="4098" max="4351" width="11.44140625" style="77" customWidth="1"/>
    <col min="4352" max="4352" width="81.33203125" style="77"/>
    <col min="4353" max="4353" width="81.33203125" style="77" customWidth="1"/>
    <col min="4354" max="4607" width="11.44140625" style="77" customWidth="1"/>
    <col min="4608" max="4608" width="81.33203125" style="77"/>
    <col min="4609" max="4609" width="81.33203125" style="77" customWidth="1"/>
    <col min="4610" max="4863" width="11.44140625" style="77" customWidth="1"/>
    <col min="4864" max="4864" width="81.33203125" style="77"/>
    <col min="4865" max="4865" width="81.33203125" style="77" customWidth="1"/>
    <col min="4866" max="5119" width="11.44140625" style="77" customWidth="1"/>
    <col min="5120" max="5120" width="81.33203125" style="77"/>
    <col min="5121" max="5121" width="81.33203125" style="77" customWidth="1"/>
    <col min="5122" max="5375" width="11.44140625" style="77" customWidth="1"/>
    <col min="5376" max="5376" width="81.33203125" style="77"/>
    <col min="5377" max="5377" width="81.33203125" style="77" customWidth="1"/>
    <col min="5378" max="5631" width="11.44140625" style="77" customWidth="1"/>
    <col min="5632" max="5632" width="81.33203125" style="77"/>
    <col min="5633" max="5633" width="81.33203125" style="77" customWidth="1"/>
    <col min="5634" max="5887" width="11.44140625" style="77" customWidth="1"/>
    <col min="5888" max="5888" width="81.33203125" style="77"/>
    <col min="5889" max="5889" width="81.33203125" style="77" customWidth="1"/>
    <col min="5890" max="6143" width="11.44140625" style="77" customWidth="1"/>
    <col min="6144" max="6144" width="81.33203125" style="77"/>
    <col min="6145" max="6145" width="81.33203125" style="77" customWidth="1"/>
    <col min="6146" max="6399" width="11.44140625" style="77" customWidth="1"/>
    <col min="6400" max="6400" width="81.33203125" style="77"/>
    <col min="6401" max="6401" width="81.33203125" style="77" customWidth="1"/>
    <col min="6402" max="6655" width="11.44140625" style="77" customWidth="1"/>
    <col min="6656" max="6656" width="81.33203125" style="77"/>
    <col min="6657" max="6657" width="81.33203125" style="77" customWidth="1"/>
    <col min="6658" max="6911" width="11.44140625" style="77" customWidth="1"/>
    <col min="6912" max="6912" width="81.33203125" style="77"/>
    <col min="6913" max="6913" width="81.33203125" style="77" customWidth="1"/>
    <col min="6914" max="7167" width="11.44140625" style="77" customWidth="1"/>
    <col min="7168" max="7168" width="81.33203125" style="77"/>
    <col min="7169" max="7169" width="81.33203125" style="77" customWidth="1"/>
    <col min="7170" max="7423" width="11.44140625" style="77" customWidth="1"/>
    <col min="7424" max="7424" width="81.33203125" style="77"/>
    <col min="7425" max="7425" width="81.33203125" style="77" customWidth="1"/>
    <col min="7426" max="7679" width="11.44140625" style="77" customWidth="1"/>
    <col min="7680" max="7680" width="81.33203125" style="77"/>
    <col min="7681" max="7681" width="81.33203125" style="77" customWidth="1"/>
    <col min="7682" max="7935" width="11.44140625" style="77" customWidth="1"/>
    <col min="7936" max="7936" width="81.33203125" style="77"/>
    <col min="7937" max="7937" width="81.33203125" style="77" customWidth="1"/>
    <col min="7938" max="8191" width="11.44140625" style="77" customWidth="1"/>
    <col min="8192" max="8192" width="81.33203125" style="77"/>
    <col min="8193" max="8193" width="81.33203125" style="77" customWidth="1"/>
    <col min="8194" max="8447" width="11.44140625" style="77" customWidth="1"/>
    <col min="8448" max="8448" width="81.33203125" style="77"/>
    <col min="8449" max="8449" width="81.33203125" style="77" customWidth="1"/>
    <col min="8450" max="8703" width="11.44140625" style="77" customWidth="1"/>
    <col min="8704" max="8704" width="81.33203125" style="77"/>
    <col min="8705" max="8705" width="81.33203125" style="77" customWidth="1"/>
    <col min="8706" max="8959" width="11.44140625" style="77" customWidth="1"/>
    <col min="8960" max="8960" width="81.33203125" style="77"/>
    <col min="8961" max="8961" width="81.33203125" style="77" customWidth="1"/>
    <col min="8962" max="9215" width="11.44140625" style="77" customWidth="1"/>
    <col min="9216" max="9216" width="81.33203125" style="77"/>
    <col min="9217" max="9217" width="81.33203125" style="77" customWidth="1"/>
    <col min="9218" max="9471" width="11.44140625" style="77" customWidth="1"/>
    <col min="9472" max="9472" width="81.33203125" style="77"/>
    <col min="9473" max="9473" width="81.33203125" style="77" customWidth="1"/>
    <col min="9474" max="9727" width="11.44140625" style="77" customWidth="1"/>
    <col min="9728" max="9728" width="81.33203125" style="77"/>
    <col min="9729" max="9729" width="81.33203125" style="77" customWidth="1"/>
    <col min="9730" max="9983" width="11.44140625" style="77" customWidth="1"/>
    <col min="9984" max="9984" width="81.33203125" style="77"/>
    <col min="9985" max="9985" width="81.33203125" style="77" customWidth="1"/>
    <col min="9986" max="10239" width="11.44140625" style="77" customWidth="1"/>
    <col min="10240" max="10240" width="81.33203125" style="77"/>
    <col min="10241" max="10241" width="81.33203125" style="77" customWidth="1"/>
    <col min="10242" max="10495" width="11.44140625" style="77" customWidth="1"/>
    <col min="10496" max="10496" width="81.33203125" style="77"/>
    <col min="10497" max="10497" width="81.33203125" style="77" customWidth="1"/>
    <col min="10498" max="10751" width="11.44140625" style="77" customWidth="1"/>
    <col min="10752" max="10752" width="81.33203125" style="77"/>
    <col min="10753" max="10753" width="81.33203125" style="77" customWidth="1"/>
    <col min="10754" max="11007" width="11.44140625" style="77" customWidth="1"/>
    <col min="11008" max="11008" width="81.33203125" style="77"/>
    <col min="11009" max="11009" width="81.33203125" style="77" customWidth="1"/>
    <col min="11010" max="11263" width="11.44140625" style="77" customWidth="1"/>
    <col min="11264" max="11264" width="81.33203125" style="77"/>
    <col min="11265" max="11265" width="81.33203125" style="77" customWidth="1"/>
    <col min="11266" max="11519" width="11.44140625" style="77" customWidth="1"/>
    <col min="11520" max="11520" width="81.33203125" style="77"/>
    <col min="11521" max="11521" width="81.33203125" style="77" customWidth="1"/>
    <col min="11522" max="11775" width="11.44140625" style="77" customWidth="1"/>
    <col min="11776" max="11776" width="81.33203125" style="77"/>
    <col min="11777" max="11777" width="81.33203125" style="77" customWidth="1"/>
    <col min="11778" max="12031" width="11.44140625" style="77" customWidth="1"/>
    <col min="12032" max="12032" width="81.33203125" style="77"/>
    <col min="12033" max="12033" width="81.33203125" style="77" customWidth="1"/>
    <col min="12034" max="12287" width="11.44140625" style="77" customWidth="1"/>
    <col min="12288" max="12288" width="81.33203125" style="77"/>
    <col min="12289" max="12289" width="81.33203125" style="77" customWidth="1"/>
    <col min="12290" max="12543" width="11.44140625" style="77" customWidth="1"/>
    <col min="12544" max="12544" width="81.33203125" style="77"/>
    <col min="12545" max="12545" width="81.33203125" style="77" customWidth="1"/>
    <col min="12546" max="12799" width="11.44140625" style="77" customWidth="1"/>
    <col min="12800" max="12800" width="81.33203125" style="77"/>
    <col min="12801" max="12801" width="81.33203125" style="77" customWidth="1"/>
    <col min="12802" max="13055" width="11.44140625" style="77" customWidth="1"/>
    <col min="13056" max="13056" width="81.33203125" style="77"/>
    <col min="13057" max="13057" width="81.33203125" style="77" customWidth="1"/>
    <col min="13058" max="13311" width="11.44140625" style="77" customWidth="1"/>
    <col min="13312" max="13312" width="81.33203125" style="77"/>
    <col min="13313" max="13313" width="81.33203125" style="77" customWidth="1"/>
    <col min="13314" max="13567" width="11.44140625" style="77" customWidth="1"/>
    <col min="13568" max="13568" width="81.33203125" style="77"/>
    <col min="13569" max="13569" width="81.33203125" style="77" customWidth="1"/>
    <col min="13570" max="13823" width="11.44140625" style="77" customWidth="1"/>
    <col min="13824" max="13824" width="81.33203125" style="77"/>
    <col min="13825" max="13825" width="81.33203125" style="77" customWidth="1"/>
    <col min="13826" max="14079" width="11.44140625" style="77" customWidth="1"/>
    <col min="14080" max="14080" width="81.33203125" style="77"/>
    <col min="14081" max="14081" width="81.33203125" style="77" customWidth="1"/>
    <col min="14082" max="14335" width="11.44140625" style="77" customWidth="1"/>
    <col min="14336" max="14336" width="81.33203125" style="77"/>
    <col min="14337" max="14337" width="81.33203125" style="77" customWidth="1"/>
    <col min="14338" max="14591" width="11.44140625" style="77" customWidth="1"/>
    <col min="14592" max="14592" width="81.33203125" style="77"/>
    <col min="14593" max="14593" width="81.33203125" style="77" customWidth="1"/>
    <col min="14594" max="14847" width="11.44140625" style="77" customWidth="1"/>
    <col min="14848" max="14848" width="81.33203125" style="77"/>
    <col min="14849" max="14849" width="81.33203125" style="77" customWidth="1"/>
    <col min="14850" max="15103" width="11.44140625" style="77" customWidth="1"/>
    <col min="15104" max="15104" width="81.33203125" style="77"/>
    <col min="15105" max="15105" width="81.33203125" style="77" customWidth="1"/>
    <col min="15106" max="15359" width="11.44140625" style="77" customWidth="1"/>
    <col min="15360" max="15360" width="81.33203125" style="77"/>
    <col min="15361" max="15361" width="81.33203125" style="77" customWidth="1"/>
    <col min="15362" max="15615" width="11.44140625" style="77" customWidth="1"/>
    <col min="15616" max="15616" width="81.33203125" style="77"/>
    <col min="15617" max="15617" width="81.33203125" style="77" customWidth="1"/>
    <col min="15618" max="15871" width="11.44140625" style="77" customWidth="1"/>
    <col min="15872" max="15872" width="81.33203125" style="77"/>
    <col min="15873" max="15873" width="81.33203125" style="77" customWidth="1"/>
    <col min="15874" max="16127" width="11.44140625" style="77" customWidth="1"/>
    <col min="16128" max="16128" width="81.33203125" style="77"/>
    <col min="16129" max="16129" width="81.33203125" style="77" customWidth="1"/>
    <col min="16130" max="16383" width="11.44140625" style="77" customWidth="1"/>
    <col min="16384" max="16384" width="81.33203125" style="77"/>
  </cols>
  <sheetData>
    <row r="1" spans="1:2" ht="12" customHeight="1">
      <c r="A1" s="54"/>
    </row>
    <row r="2" spans="1:2" ht="15.6">
      <c r="A2" s="115" t="s">
        <v>140</v>
      </c>
    </row>
    <row r="3" spans="1:2" ht="12" customHeight="1">
      <c r="A3" s="115"/>
    </row>
    <row r="4" spans="1:2" ht="18.600000000000001" customHeight="1">
      <c r="A4" s="115" t="s">
        <v>200</v>
      </c>
    </row>
    <row r="5" spans="1:2" ht="18.600000000000001" customHeight="1">
      <c r="A5" s="115"/>
    </row>
    <row r="6" spans="1:2" ht="18.600000000000001" customHeight="1">
      <c r="A6" s="115" t="s">
        <v>141</v>
      </c>
    </row>
    <row r="7" spans="1:2" ht="12.6" customHeight="1">
      <c r="A7" s="113"/>
    </row>
    <row r="8" spans="1:2" ht="18.600000000000001" customHeight="1">
      <c r="A8" s="113" t="s">
        <v>142</v>
      </c>
    </row>
    <row r="9" spans="1:2" ht="12.6" customHeight="1">
      <c r="A9" s="113" t="s">
        <v>143</v>
      </c>
    </row>
    <row r="10" spans="1:2" ht="18.75" customHeight="1">
      <c r="A10" s="114" t="s">
        <v>144</v>
      </c>
      <c r="B10" s="54"/>
    </row>
    <row r="11" spans="1:2" ht="18.75" customHeight="1">
      <c r="A11" s="116"/>
      <c r="B11" s="54"/>
    </row>
    <row r="12" spans="1:2" ht="18.75" customHeight="1">
      <c r="A12" s="116" t="s">
        <v>201</v>
      </c>
      <c r="B12" s="54"/>
    </row>
    <row r="13" spans="1:2" ht="15.6">
      <c r="A13" s="115"/>
    </row>
    <row r="14" spans="1:2" ht="15.6">
      <c r="A14" s="113" t="s">
        <v>145</v>
      </c>
    </row>
    <row r="15" spans="1:2" ht="15.6">
      <c r="A15" s="113" t="s">
        <v>146</v>
      </c>
    </row>
    <row r="16" spans="1:2" ht="15.6">
      <c r="A16" s="113" t="s">
        <v>147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1:B36"/>
  <sheetViews>
    <sheetView topLeftCell="B1" workbookViewId="0">
      <selection activeCell="B1" sqref="B1:B27"/>
    </sheetView>
  </sheetViews>
  <sheetFormatPr baseColWidth="10" defaultColWidth="9.109375" defaultRowHeight="13.2"/>
  <cols>
    <col min="1" max="1" width="7.6640625" style="2" customWidth="1"/>
    <col min="2" max="2" width="85.5546875" style="2" customWidth="1"/>
    <col min="3" max="3" width="4.6640625" style="2" customWidth="1"/>
    <col min="4" max="16384" width="9.109375" style="2"/>
  </cols>
  <sheetData>
    <row r="1" spans="2:2" ht="17.399999999999999">
      <c r="B1" s="1" t="s">
        <v>202</v>
      </c>
    </row>
    <row r="2" spans="2:2">
      <c r="B2" s="3"/>
    </row>
    <row r="3" spans="2:2" ht="15.9" customHeight="1">
      <c r="B3" s="4" t="s">
        <v>195</v>
      </c>
    </row>
    <row r="4" spans="2:2" ht="15.9" customHeight="1">
      <c r="B4" s="5" t="s">
        <v>8</v>
      </c>
    </row>
    <row r="5" spans="2:2" ht="15.9" customHeight="1">
      <c r="B5" s="6" t="s">
        <v>130</v>
      </c>
    </row>
    <row r="6" spans="2:2" ht="15.9" customHeight="1">
      <c r="B6" s="6" t="s">
        <v>9</v>
      </c>
    </row>
    <row r="7" spans="2:2" ht="15.9" customHeight="1">
      <c r="B7" s="6" t="s">
        <v>10</v>
      </c>
    </row>
    <row r="8" spans="2:2" ht="15.9" customHeight="1">
      <c r="B8" s="7" t="s">
        <v>11</v>
      </c>
    </row>
    <row r="9" spans="2:2" ht="15.9" customHeight="1">
      <c r="B9" s="6" t="s">
        <v>12</v>
      </c>
    </row>
    <row r="10" spans="2:2" ht="15.9" customHeight="1">
      <c r="B10" s="6" t="s">
        <v>13</v>
      </c>
    </row>
    <row r="11" spans="2:2" ht="15.9" customHeight="1">
      <c r="B11" s="6"/>
    </row>
    <row r="12" spans="2:2" ht="15.9" customHeight="1">
      <c r="B12" s="4" t="s">
        <v>203</v>
      </c>
    </row>
    <row r="13" spans="2:2" ht="15.9" customHeight="1">
      <c r="B13" s="5" t="s">
        <v>131</v>
      </c>
    </row>
    <row r="14" spans="2:2" ht="15.9" customHeight="1">
      <c r="B14" s="6" t="s">
        <v>15</v>
      </c>
    </row>
    <row r="15" spans="2:2" ht="15.9" customHeight="1">
      <c r="B15" s="7" t="s">
        <v>16</v>
      </c>
    </row>
    <row r="16" spans="2:2" ht="15.9" customHeight="1">
      <c r="B16" s="6" t="s">
        <v>132</v>
      </c>
    </row>
    <row r="17" spans="2:2" ht="15.9" customHeight="1">
      <c r="B17" s="7" t="s">
        <v>133</v>
      </c>
    </row>
    <row r="18" spans="2:2" ht="15.9" customHeight="1">
      <c r="B18" s="8" t="s">
        <v>17</v>
      </c>
    </row>
    <row r="19" spans="2:2" ht="15.9" customHeight="1">
      <c r="B19" s="6" t="s">
        <v>134</v>
      </c>
    </row>
    <row r="20" spans="2:2" ht="15.9" customHeight="1">
      <c r="B20" s="6" t="s">
        <v>18</v>
      </c>
    </row>
    <row r="21" spans="2:2" ht="15.9" customHeight="1">
      <c r="B21" s="6" t="s">
        <v>19</v>
      </c>
    </row>
    <row r="22" spans="2:2" ht="15.9" customHeight="1">
      <c r="B22" s="9" t="s">
        <v>20</v>
      </c>
    </row>
    <row r="23" spans="2:2" ht="15.9" customHeight="1">
      <c r="B23" s="6" t="s">
        <v>135</v>
      </c>
    </row>
    <row r="24" spans="2:2" ht="15.9" customHeight="1">
      <c r="B24" s="6" t="s">
        <v>21</v>
      </c>
    </row>
    <row r="25" spans="2:2" ht="15.9" customHeight="1">
      <c r="B25" s="6" t="s">
        <v>22</v>
      </c>
    </row>
    <row r="26" spans="2:2" ht="15.9" customHeight="1">
      <c r="B26" s="6" t="s">
        <v>136</v>
      </c>
    </row>
    <row r="27" spans="2:2" ht="15.9" customHeight="1">
      <c r="B27" s="6"/>
    </row>
    <row r="28" spans="2:2" ht="15.9" customHeight="1">
      <c r="B28" s="4" t="s">
        <v>204</v>
      </c>
    </row>
    <row r="29" spans="2:2" ht="15.9" customHeight="1">
      <c r="B29" s="1"/>
    </row>
    <row r="30" spans="2:2" ht="15.9" customHeight="1">
      <c r="B30" s="33" t="s">
        <v>175</v>
      </c>
    </row>
    <row r="31" spans="2:2" ht="15.6">
      <c r="B31" s="6"/>
    </row>
    <row r="32" spans="2:2" ht="16.5" customHeight="1">
      <c r="B32" s="4"/>
    </row>
    <row r="33" spans="2:2" ht="8.25" customHeight="1">
      <c r="B33" s="9"/>
    </row>
    <row r="34" spans="2:2" ht="15.6">
      <c r="B34" s="6"/>
    </row>
    <row r="35" spans="2:2" ht="15.6">
      <c r="B35" s="4"/>
    </row>
    <row r="36" spans="2:2" ht="8.25" customHeight="1">
      <c r="B36" s="7"/>
    </row>
  </sheetData>
  <printOptions horizontalCentered="1"/>
  <pageMargins left="0.75" right="0.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B38"/>
  <sheetViews>
    <sheetView workbookViewId="0">
      <selection sqref="A1:B38"/>
    </sheetView>
  </sheetViews>
  <sheetFormatPr baseColWidth="10" defaultRowHeight="14.4"/>
  <cols>
    <col min="1" max="1" width="75.6640625" customWidth="1"/>
  </cols>
  <sheetData>
    <row r="1" spans="1:2" ht="17.399999999999999">
      <c r="A1" s="20" t="s">
        <v>49</v>
      </c>
      <c r="B1" s="21" t="s">
        <v>178</v>
      </c>
    </row>
    <row r="2" spans="1:2">
      <c r="A2" s="22" t="s">
        <v>50</v>
      </c>
      <c r="B2" s="23" t="s">
        <v>51</v>
      </c>
    </row>
    <row r="3" spans="1:2">
      <c r="A3" s="24"/>
      <c r="B3" s="25"/>
    </row>
    <row r="4" spans="1:2" ht="15.6">
      <c r="A4" s="26" t="s">
        <v>177</v>
      </c>
      <c r="B4" s="30">
        <v>4900</v>
      </c>
    </row>
    <row r="5" spans="1:2">
      <c r="A5" s="27" t="s">
        <v>52</v>
      </c>
      <c r="B5" s="28"/>
    </row>
    <row r="6" spans="1:2" ht="15.6">
      <c r="A6" s="29" t="s">
        <v>53</v>
      </c>
      <c r="B6" s="30">
        <v>4500</v>
      </c>
    </row>
    <row r="7" spans="1:2" ht="15.6">
      <c r="A7" s="29" t="s">
        <v>54</v>
      </c>
      <c r="B7" s="30">
        <v>4500</v>
      </c>
    </row>
    <row r="8" spans="1:2" ht="15.6">
      <c r="A8" s="29" t="s">
        <v>55</v>
      </c>
      <c r="B8" s="30">
        <v>4500</v>
      </c>
    </row>
    <row r="9" spans="1:2" ht="15.6">
      <c r="A9" s="31" t="s">
        <v>56</v>
      </c>
      <c r="B9" s="28">
        <v>3980</v>
      </c>
    </row>
    <row r="10" spans="1:2">
      <c r="A10" s="27" t="s">
        <v>57</v>
      </c>
      <c r="B10" s="28"/>
    </row>
    <row r="11" spans="1:2" ht="15.6">
      <c r="A11" s="32" t="s">
        <v>58</v>
      </c>
      <c r="B11" s="30">
        <v>3900</v>
      </c>
    </row>
    <row r="12" spans="1:2" ht="15.6">
      <c r="A12" s="33" t="s">
        <v>59</v>
      </c>
      <c r="B12" s="30">
        <v>3900</v>
      </c>
    </row>
    <row r="13" spans="1:2" ht="15.6">
      <c r="A13" s="34" t="s">
        <v>60</v>
      </c>
      <c r="B13" s="28">
        <v>3900</v>
      </c>
    </row>
    <row r="14" spans="1:2" ht="15.6">
      <c r="A14" s="26" t="s">
        <v>61</v>
      </c>
      <c r="B14" s="28">
        <v>3900</v>
      </c>
    </row>
    <row r="15" spans="1:2">
      <c r="A15" s="27" t="s">
        <v>62</v>
      </c>
      <c r="B15" s="28"/>
    </row>
    <row r="16" spans="1:2" ht="15.6">
      <c r="A16" s="26" t="s">
        <v>63</v>
      </c>
      <c r="B16" s="28">
        <v>3400</v>
      </c>
    </row>
    <row r="17" spans="1:2">
      <c r="A17" s="27" t="s">
        <v>64</v>
      </c>
      <c r="B17" s="28"/>
    </row>
    <row r="18" spans="1:2" ht="15.6">
      <c r="A18" s="29" t="s">
        <v>65</v>
      </c>
      <c r="B18" s="28">
        <v>3400</v>
      </c>
    </row>
    <row r="19" spans="1:2" ht="15.6">
      <c r="A19" s="26" t="s">
        <v>66</v>
      </c>
      <c r="B19" s="28">
        <v>3400</v>
      </c>
    </row>
    <row r="20" spans="1:2" ht="15.6">
      <c r="A20" s="29" t="s">
        <v>67</v>
      </c>
      <c r="B20" s="28">
        <v>3400</v>
      </c>
    </row>
    <row r="21" spans="1:2" ht="15.6">
      <c r="A21" s="29" t="s">
        <v>68</v>
      </c>
      <c r="B21" s="28">
        <v>3400</v>
      </c>
    </row>
    <row r="22" spans="1:2" ht="15.6">
      <c r="A22" s="29" t="s">
        <v>69</v>
      </c>
      <c r="B22" s="28">
        <v>3400</v>
      </c>
    </row>
    <row r="23" spans="1:2" ht="15.6">
      <c r="A23" s="29" t="s">
        <v>70</v>
      </c>
      <c r="B23" s="28">
        <v>3400</v>
      </c>
    </row>
    <row r="24" spans="1:2" ht="15.6">
      <c r="A24" s="26" t="s">
        <v>71</v>
      </c>
      <c r="B24" s="28">
        <v>3400</v>
      </c>
    </row>
    <row r="25" spans="1:2">
      <c r="A25" s="27" t="s">
        <v>72</v>
      </c>
      <c r="B25" s="28"/>
    </row>
    <row r="26" spans="1:2" ht="15.6">
      <c r="A26" s="26" t="s">
        <v>73</v>
      </c>
      <c r="B26" s="28">
        <v>3400</v>
      </c>
    </row>
    <row r="27" spans="1:2">
      <c r="A27" s="27" t="s">
        <v>74</v>
      </c>
      <c r="B27" s="28">
        <v>3400</v>
      </c>
    </row>
    <row r="28" spans="1:2" ht="15.6">
      <c r="A28" s="29" t="s">
        <v>75</v>
      </c>
      <c r="B28" s="28">
        <v>3400</v>
      </c>
    </row>
    <row r="29" spans="1:2" ht="15.6">
      <c r="A29" s="26" t="s">
        <v>76</v>
      </c>
      <c r="B29" s="28">
        <v>3400</v>
      </c>
    </row>
    <row r="30" spans="1:2" ht="15.6">
      <c r="A30" s="31" t="s">
        <v>77</v>
      </c>
      <c r="B30" s="28">
        <v>3200</v>
      </c>
    </row>
    <row r="31" spans="1:2" ht="15.6">
      <c r="A31" s="26" t="s">
        <v>78</v>
      </c>
      <c r="B31" s="28">
        <v>3200</v>
      </c>
    </row>
    <row r="32" spans="1:2" ht="15.6">
      <c r="A32" s="34" t="s">
        <v>79</v>
      </c>
      <c r="B32" s="28">
        <v>2900</v>
      </c>
    </row>
    <row r="33" spans="1:2" ht="15.6">
      <c r="A33" s="26" t="s">
        <v>80</v>
      </c>
      <c r="B33" s="28">
        <v>2900</v>
      </c>
    </row>
    <row r="34" spans="1:2" ht="15.6">
      <c r="A34" s="26" t="s">
        <v>81</v>
      </c>
      <c r="B34" s="28">
        <v>2900</v>
      </c>
    </row>
    <row r="35" spans="1:2" ht="15.6">
      <c r="A35" s="26" t="s">
        <v>82</v>
      </c>
      <c r="B35" s="28">
        <v>2490</v>
      </c>
    </row>
    <row r="36" spans="1:2" ht="15.6">
      <c r="A36" s="29" t="s">
        <v>83</v>
      </c>
      <c r="B36" s="28">
        <v>1990</v>
      </c>
    </row>
    <row r="37" spans="1:2" ht="15.6">
      <c r="A37" s="26" t="s">
        <v>84</v>
      </c>
      <c r="B37" s="28">
        <v>1990</v>
      </c>
    </row>
    <row r="38" spans="1:2" ht="15.6">
      <c r="A38" s="26" t="s">
        <v>85</v>
      </c>
      <c r="B38" s="28">
        <v>4800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A49"/>
  <sheetViews>
    <sheetView topLeftCell="A23" workbookViewId="0">
      <selection activeCell="E30" sqref="E30"/>
    </sheetView>
  </sheetViews>
  <sheetFormatPr baseColWidth="10" defaultRowHeight="14.4"/>
  <cols>
    <col min="1" max="1" width="81.33203125" customWidth="1"/>
    <col min="2" max="2" width="30.88671875" bestFit="1" customWidth="1"/>
    <col min="3" max="255" width="11.44140625" customWidth="1"/>
    <col min="256" max="256" width="81.33203125"/>
    <col min="257" max="257" width="81.33203125" customWidth="1"/>
    <col min="258" max="511" width="11.44140625" customWidth="1"/>
    <col min="512" max="512" width="81.33203125"/>
    <col min="513" max="513" width="81.33203125" customWidth="1"/>
    <col min="514" max="767" width="11.44140625" customWidth="1"/>
    <col min="768" max="768" width="81.33203125"/>
    <col min="769" max="769" width="81.33203125" customWidth="1"/>
    <col min="770" max="1023" width="11.44140625" customWidth="1"/>
    <col min="1025" max="1025" width="81.33203125" customWidth="1"/>
    <col min="1026" max="1279" width="11.44140625" customWidth="1"/>
    <col min="1280" max="1280" width="81.33203125"/>
    <col min="1281" max="1281" width="81.33203125" customWidth="1"/>
    <col min="1282" max="1535" width="11.44140625" customWidth="1"/>
    <col min="1536" max="1536" width="81.33203125"/>
    <col min="1537" max="1537" width="81.33203125" customWidth="1"/>
    <col min="1538" max="1791" width="11.44140625" customWidth="1"/>
    <col min="1792" max="1792" width="81.33203125"/>
    <col min="1793" max="1793" width="81.33203125" customWidth="1"/>
    <col min="1794" max="2047" width="11.44140625" customWidth="1"/>
    <col min="2049" max="2049" width="81.33203125" customWidth="1"/>
    <col min="2050" max="2303" width="11.44140625" customWidth="1"/>
    <col min="2304" max="2304" width="81.33203125"/>
    <col min="2305" max="2305" width="81.33203125" customWidth="1"/>
    <col min="2306" max="2559" width="11.44140625" customWidth="1"/>
    <col min="2560" max="2560" width="81.33203125"/>
    <col min="2561" max="2561" width="81.33203125" customWidth="1"/>
    <col min="2562" max="2815" width="11.44140625" customWidth="1"/>
    <col min="2816" max="2816" width="81.33203125"/>
    <col min="2817" max="2817" width="81.33203125" customWidth="1"/>
    <col min="2818" max="3071" width="11.44140625" customWidth="1"/>
    <col min="3073" max="3073" width="81.33203125" customWidth="1"/>
    <col min="3074" max="3327" width="11.44140625" customWidth="1"/>
    <col min="3328" max="3328" width="81.33203125"/>
    <col min="3329" max="3329" width="81.33203125" customWidth="1"/>
    <col min="3330" max="3583" width="11.44140625" customWidth="1"/>
    <col min="3584" max="3584" width="81.33203125"/>
    <col min="3585" max="3585" width="81.33203125" customWidth="1"/>
    <col min="3586" max="3839" width="11.44140625" customWidth="1"/>
    <col min="3840" max="3840" width="81.33203125"/>
    <col min="3841" max="3841" width="81.33203125" customWidth="1"/>
    <col min="3842" max="4095" width="11.44140625" customWidth="1"/>
    <col min="4097" max="4097" width="81.33203125" customWidth="1"/>
    <col min="4098" max="4351" width="11.44140625" customWidth="1"/>
    <col min="4352" max="4352" width="81.33203125"/>
    <col min="4353" max="4353" width="81.33203125" customWidth="1"/>
    <col min="4354" max="4607" width="11.44140625" customWidth="1"/>
    <col min="4608" max="4608" width="81.33203125"/>
    <col min="4609" max="4609" width="81.33203125" customWidth="1"/>
    <col min="4610" max="4863" width="11.44140625" customWidth="1"/>
    <col min="4864" max="4864" width="81.33203125"/>
    <col min="4865" max="4865" width="81.33203125" customWidth="1"/>
    <col min="4866" max="5119" width="11.44140625" customWidth="1"/>
    <col min="5121" max="5121" width="81.33203125" customWidth="1"/>
    <col min="5122" max="5375" width="11.44140625" customWidth="1"/>
    <col min="5376" max="5376" width="81.33203125"/>
    <col min="5377" max="5377" width="81.33203125" customWidth="1"/>
    <col min="5378" max="5631" width="11.44140625" customWidth="1"/>
    <col min="5632" max="5632" width="81.33203125"/>
    <col min="5633" max="5633" width="81.33203125" customWidth="1"/>
    <col min="5634" max="5887" width="11.44140625" customWidth="1"/>
    <col min="5888" max="5888" width="81.33203125"/>
    <col min="5889" max="5889" width="81.33203125" customWidth="1"/>
    <col min="5890" max="6143" width="11.44140625" customWidth="1"/>
    <col min="6145" max="6145" width="81.33203125" customWidth="1"/>
    <col min="6146" max="6399" width="11.44140625" customWidth="1"/>
    <col min="6400" max="6400" width="81.33203125"/>
    <col min="6401" max="6401" width="81.33203125" customWidth="1"/>
    <col min="6402" max="6655" width="11.44140625" customWidth="1"/>
    <col min="6656" max="6656" width="81.33203125"/>
    <col min="6657" max="6657" width="81.33203125" customWidth="1"/>
    <col min="6658" max="6911" width="11.44140625" customWidth="1"/>
    <col min="6912" max="6912" width="81.33203125"/>
    <col min="6913" max="6913" width="81.33203125" customWidth="1"/>
    <col min="6914" max="7167" width="11.44140625" customWidth="1"/>
    <col min="7169" max="7169" width="81.33203125" customWidth="1"/>
    <col min="7170" max="7423" width="11.44140625" customWidth="1"/>
    <col min="7424" max="7424" width="81.33203125"/>
    <col min="7425" max="7425" width="81.33203125" customWidth="1"/>
    <col min="7426" max="7679" width="11.44140625" customWidth="1"/>
    <col min="7680" max="7680" width="81.33203125"/>
    <col min="7681" max="7681" width="81.33203125" customWidth="1"/>
    <col min="7682" max="7935" width="11.44140625" customWidth="1"/>
    <col min="7936" max="7936" width="81.33203125"/>
    <col min="7937" max="7937" width="81.33203125" customWidth="1"/>
    <col min="7938" max="8191" width="11.44140625" customWidth="1"/>
    <col min="8193" max="8193" width="81.33203125" customWidth="1"/>
    <col min="8194" max="8447" width="11.44140625" customWidth="1"/>
    <col min="8448" max="8448" width="81.33203125"/>
    <col min="8449" max="8449" width="81.33203125" customWidth="1"/>
    <col min="8450" max="8703" width="11.44140625" customWidth="1"/>
    <col min="8704" max="8704" width="81.33203125"/>
    <col min="8705" max="8705" width="81.33203125" customWidth="1"/>
    <col min="8706" max="8959" width="11.44140625" customWidth="1"/>
    <col min="8960" max="8960" width="81.33203125"/>
    <col min="8961" max="8961" width="81.33203125" customWidth="1"/>
    <col min="8962" max="9215" width="11.44140625" customWidth="1"/>
    <col min="9217" max="9217" width="81.33203125" customWidth="1"/>
    <col min="9218" max="9471" width="11.44140625" customWidth="1"/>
    <col min="9472" max="9472" width="81.33203125"/>
    <col min="9473" max="9473" width="81.33203125" customWidth="1"/>
    <col min="9474" max="9727" width="11.44140625" customWidth="1"/>
    <col min="9728" max="9728" width="81.33203125"/>
    <col min="9729" max="9729" width="81.33203125" customWidth="1"/>
    <col min="9730" max="9983" width="11.44140625" customWidth="1"/>
    <col min="9984" max="9984" width="81.33203125"/>
    <col min="9985" max="9985" width="81.33203125" customWidth="1"/>
    <col min="9986" max="10239" width="11.44140625" customWidth="1"/>
    <col min="10241" max="10241" width="81.33203125" customWidth="1"/>
    <col min="10242" max="10495" width="11.44140625" customWidth="1"/>
    <col min="10496" max="10496" width="81.33203125"/>
    <col min="10497" max="10497" width="81.33203125" customWidth="1"/>
    <col min="10498" max="10751" width="11.44140625" customWidth="1"/>
    <col min="10752" max="10752" width="81.33203125"/>
    <col min="10753" max="10753" width="81.33203125" customWidth="1"/>
    <col min="10754" max="11007" width="11.44140625" customWidth="1"/>
    <col min="11008" max="11008" width="81.33203125"/>
    <col min="11009" max="11009" width="81.33203125" customWidth="1"/>
    <col min="11010" max="11263" width="11.44140625" customWidth="1"/>
    <col min="11265" max="11265" width="81.33203125" customWidth="1"/>
    <col min="11266" max="11519" width="11.44140625" customWidth="1"/>
    <col min="11520" max="11520" width="81.33203125"/>
    <col min="11521" max="11521" width="81.33203125" customWidth="1"/>
    <col min="11522" max="11775" width="11.44140625" customWidth="1"/>
    <col min="11776" max="11776" width="81.33203125"/>
    <col min="11777" max="11777" width="81.33203125" customWidth="1"/>
    <col min="11778" max="12031" width="11.44140625" customWidth="1"/>
    <col min="12032" max="12032" width="81.33203125"/>
    <col min="12033" max="12033" width="81.33203125" customWidth="1"/>
    <col min="12034" max="12287" width="11.44140625" customWidth="1"/>
    <col min="12289" max="12289" width="81.33203125" customWidth="1"/>
    <col min="12290" max="12543" width="11.44140625" customWidth="1"/>
    <col min="12544" max="12544" width="81.33203125"/>
    <col min="12545" max="12545" width="81.33203125" customWidth="1"/>
    <col min="12546" max="12799" width="11.44140625" customWidth="1"/>
    <col min="12800" max="12800" width="81.33203125"/>
    <col min="12801" max="12801" width="81.33203125" customWidth="1"/>
    <col min="12802" max="13055" width="11.44140625" customWidth="1"/>
    <col min="13056" max="13056" width="81.33203125"/>
    <col min="13057" max="13057" width="81.33203125" customWidth="1"/>
    <col min="13058" max="13311" width="11.44140625" customWidth="1"/>
    <col min="13313" max="13313" width="81.33203125" customWidth="1"/>
    <col min="13314" max="13567" width="11.44140625" customWidth="1"/>
    <col min="13568" max="13568" width="81.33203125"/>
    <col min="13569" max="13569" width="81.33203125" customWidth="1"/>
    <col min="13570" max="13823" width="11.44140625" customWidth="1"/>
    <col min="13824" max="13824" width="81.33203125"/>
    <col min="13825" max="13825" width="81.33203125" customWidth="1"/>
    <col min="13826" max="14079" width="11.44140625" customWidth="1"/>
    <col min="14080" max="14080" width="81.33203125"/>
    <col min="14081" max="14081" width="81.33203125" customWidth="1"/>
    <col min="14082" max="14335" width="11.44140625" customWidth="1"/>
    <col min="14337" max="14337" width="81.33203125" customWidth="1"/>
    <col min="14338" max="14591" width="11.44140625" customWidth="1"/>
    <col min="14592" max="14592" width="81.33203125"/>
    <col min="14593" max="14593" width="81.33203125" customWidth="1"/>
    <col min="14594" max="14847" width="11.44140625" customWidth="1"/>
    <col min="14848" max="14848" width="81.33203125"/>
    <col min="14849" max="14849" width="81.33203125" customWidth="1"/>
    <col min="14850" max="15103" width="11.44140625" customWidth="1"/>
    <col min="15104" max="15104" width="81.33203125"/>
    <col min="15105" max="15105" width="81.33203125" customWidth="1"/>
    <col min="15106" max="15359" width="11.44140625" customWidth="1"/>
    <col min="15361" max="15361" width="81.33203125" customWidth="1"/>
    <col min="15362" max="15615" width="11.44140625" customWidth="1"/>
    <col min="15616" max="15616" width="81.33203125"/>
    <col min="15617" max="15617" width="81.33203125" customWidth="1"/>
    <col min="15618" max="15871" width="11.44140625" customWidth="1"/>
    <col min="15872" max="15872" width="81.33203125"/>
    <col min="15873" max="15873" width="81.33203125" customWidth="1"/>
    <col min="15874" max="16127" width="11.44140625" customWidth="1"/>
    <col min="16128" max="16128" width="81.33203125"/>
    <col min="16129" max="16129" width="81.33203125" customWidth="1"/>
    <col min="16130" max="16383" width="11.44140625" customWidth="1"/>
  </cols>
  <sheetData>
    <row r="2" spans="1:1" ht="17.399999999999999">
      <c r="A2" s="101" t="s">
        <v>151</v>
      </c>
    </row>
    <row r="3" spans="1:1" ht="17.399999999999999">
      <c r="A3" s="101"/>
    </row>
    <row r="4" spans="1:1" ht="17.399999999999999">
      <c r="A4" s="102" t="s">
        <v>152</v>
      </c>
    </row>
    <row r="5" spans="1:1" ht="17.399999999999999">
      <c r="A5" s="102" t="s">
        <v>153</v>
      </c>
    </row>
    <row r="6" spans="1:1" ht="17.399999999999999">
      <c r="A6" s="102" t="s">
        <v>154</v>
      </c>
    </row>
    <row r="7" spans="1:1" ht="17.399999999999999">
      <c r="A7" s="102" t="s">
        <v>155</v>
      </c>
    </row>
    <row r="8" spans="1:1" ht="17.399999999999999">
      <c r="A8" s="102" t="s">
        <v>156</v>
      </c>
    </row>
    <row r="9" spans="1:1" ht="17.399999999999999">
      <c r="A9" s="102" t="s">
        <v>129</v>
      </c>
    </row>
    <row r="10" spans="1:1" ht="17.399999999999999">
      <c r="A10" s="102" t="s">
        <v>157</v>
      </c>
    </row>
    <row r="11" spans="1:1" ht="17.399999999999999">
      <c r="A11" s="102" t="s">
        <v>158</v>
      </c>
    </row>
    <row r="14" spans="1:1" ht="17.399999999999999">
      <c r="A14" s="103" t="s">
        <v>159</v>
      </c>
    </row>
    <row r="15" spans="1:1" ht="17.399999999999999">
      <c r="A15" s="103"/>
    </row>
    <row r="16" spans="1:1" ht="17.399999999999999">
      <c r="A16" s="104" t="s">
        <v>127</v>
      </c>
    </row>
    <row r="17" spans="1:1" ht="17.399999999999999">
      <c r="A17" s="104" t="s">
        <v>124</v>
      </c>
    </row>
    <row r="18" spans="1:1" ht="17.399999999999999">
      <c r="A18" s="104" t="s">
        <v>108</v>
      </c>
    </row>
    <row r="19" spans="1:1" ht="17.399999999999999">
      <c r="A19" s="104" t="s">
        <v>126</v>
      </c>
    </row>
    <row r="20" spans="1:1" s="77" customFormat="1" ht="17.399999999999999">
      <c r="A20" s="104"/>
    </row>
    <row r="21" spans="1:1" ht="18">
      <c r="A21" s="74" t="s">
        <v>140</v>
      </c>
    </row>
    <row r="22" spans="1:1" ht="18">
      <c r="A22" s="74"/>
    </row>
    <row r="23" spans="1:1" ht="18">
      <c r="A23" s="74" t="s">
        <v>160</v>
      </c>
    </row>
    <row r="24" spans="1:1" ht="18">
      <c r="A24" s="74"/>
    </row>
    <row r="25" spans="1:1" ht="15.6">
      <c r="A25" s="75" t="s">
        <v>142</v>
      </c>
    </row>
    <row r="26" spans="1:1" ht="15.6">
      <c r="A26" s="75" t="s">
        <v>143</v>
      </c>
    </row>
    <row r="27" spans="1:1" ht="15.6">
      <c r="A27" s="75" t="s">
        <v>144</v>
      </c>
    </row>
    <row r="28" spans="1:1" ht="18">
      <c r="A28" s="76"/>
    </row>
    <row r="29" spans="1:1" ht="18">
      <c r="A29" s="74" t="s">
        <v>161</v>
      </c>
    </row>
    <row r="30" spans="1:1" ht="18">
      <c r="A30" s="74"/>
    </row>
    <row r="31" spans="1:1" ht="15.6">
      <c r="A31" s="75" t="s">
        <v>145</v>
      </c>
    </row>
    <row r="32" spans="1:1" ht="15.6">
      <c r="A32" s="75" t="s">
        <v>146</v>
      </c>
    </row>
    <row r="33" spans="1:1" ht="15.6">
      <c r="A33" s="75" t="s">
        <v>147</v>
      </c>
    </row>
    <row r="36" spans="1:1" ht="17.399999999999999">
      <c r="A36" s="103" t="s">
        <v>162</v>
      </c>
    </row>
    <row r="38" spans="1:1" ht="15.6">
      <c r="A38" s="75" t="s">
        <v>163</v>
      </c>
    </row>
    <row r="39" spans="1:1" ht="15.6">
      <c r="A39" s="75" t="s">
        <v>164</v>
      </c>
    </row>
    <row r="40" spans="1:1" ht="15.6">
      <c r="A40" s="75" t="s">
        <v>165</v>
      </c>
    </row>
    <row r="41" spans="1:1" ht="15.6">
      <c r="A41" s="75"/>
    </row>
    <row r="42" spans="1:1" ht="15.6">
      <c r="A42" s="75"/>
    </row>
    <row r="43" spans="1:1" ht="17.399999999999999">
      <c r="A43" s="103" t="s">
        <v>166</v>
      </c>
    </row>
    <row r="44" spans="1:1">
      <c r="A44" s="77"/>
    </row>
    <row r="45" spans="1:1" ht="15.6">
      <c r="A45" s="75" t="s">
        <v>167</v>
      </c>
    </row>
    <row r="46" spans="1:1" ht="15.6">
      <c r="A46" s="75" t="s">
        <v>168</v>
      </c>
    </row>
    <row r="47" spans="1:1" ht="15.6">
      <c r="A47" s="75" t="s">
        <v>169</v>
      </c>
    </row>
    <row r="48" spans="1:1" ht="15.6">
      <c r="A48" s="75" t="s">
        <v>170</v>
      </c>
    </row>
    <row r="49" spans="1:1" ht="15.6">
      <c r="A49" s="75" t="s">
        <v>171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</vt:i4>
      </vt:variant>
    </vt:vector>
  </HeadingPairs>
  <TitlesOfParts>
    <vt:vector size="12" baseType="lpstr">
      <vt:lpstr>500</vt:lpstr>
      <vt:lpstr>Parrillada</vt:lpstr>
      <vt:lpstr>GalaPollo</vt:lpstr>
      <vt:lpstr>Navidad</vt:lpstr>
      <vt:lpstr>PicadaPeq</vt:lpstr>
      <vt:lpstr>Hawaiano </vt:lpstr>
      <vt:lpstr>Gala</vt:lpstr>
      <vt:lpstr>Pasabocas</vt:lpstr>
      <vt:lpstr>Otros</vt:lpstr>
      <vt:lpstr>Tipico</vt:lpstr>
      <vt:lpstr>Gourmet</vt:lpstr>
      <vt:lpstr>'500'!Área_de_impresión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migbar</cp:lastModifiedBy>
  <cp:lastPrinted>2016-05-30T03:00:35Z</cp:lastPrinted>
  <dcterms:created xsi:type="dcterms:W3CDTF">2012-06-19T03:59:04Z</dcterms:created>
  <dcterms:modified xsi:type="dcterms:W3CDTF">2016-07-12T19:38:11Z</dcterms:modified>
</cp:coreProperties>
</file>